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Polní cesta C6 k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Polní cesta C6 k...'!$C$91:$K$529</definedName>
    <definedName name="_xlnm._FilterDatabase" localSheetId="2" hidden="1">'VON - Vedlejší a ostatní ...'!$C$81:$K$117</definedName>
    <definedName name="_xlnm.Print_Titles" localSheetId="0">'Rekapitulace stavby'!$52:$52</definedName>
    <definedName name="_xlnm.Print_Titles" localSheetId="1">'SO-101 - Polní cesta C6 k...'!$91:$91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Polní cesta C6 k...'!$C$4:$J$39,'SO-101 - Polní cesta C6 k...'!$C$45:$J$73,'SO-101 - Polní cesta C6 k...'!$C$79:$K$529</definedName>
    <definedName name="_xlnm.Print_Area" localSheetId="2">'VON - Vedlejší a ostatní ...'!$C$4:$J$39,'VON - Vedlejší a ostatní ...'!$C$45:$J$63,'VON - Vedlejší a ostatní ...'!$C$69:$K$117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5" i="3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/>
  <c r="E7"/>
  <c r="E72" s="1"/>
  <c r="J37" i="2"/>
  <c r="J36"/>
  <c r="AY55" i="1" s="1"/>
  <c r="J35" i="2"/>
  <c r="AX55" i="1"/>
  <c r="BI527" i="2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2"/>
  <c r="BH502"/>
  <c r="BG502"/>
  <c r="BF502"/>
  <c r="T502"/>
  <c r="R502"/>
  <c r="P502"/>
  <c r="BI497"/>
  <c r="BH497"/>
  <c r="BG497"/>
  <c r="BF497"/>
  <c r="T497"/>
  <c r="T496"/>
  <c r="R497"/>
  <c r="R496"/>
  <c r="P497"/>
  <c r="P496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79"/>
  <c r="BH479"/>
  <c r="BG479"/>
  <c r="BF479"/>
  <c r="T479"/>
  <c r="R479"/>
  <c r="P479"/>
  <c r="BI475"/>
  <c r="BH475"/>
  <c r="BG475"/>
  <c r="BF475"/>
  <c r="T475"/>
  <c r="R475"/>
  <c r="P475"/>
  <c r="BI472"/>
  <c r="BH472"/>
  <c r="BG472"/>
  <c r="BF472"/>
  <c r="T472"/>
  <c r="R472"/>
  <c r="P472"/>
  <c r="BI468"/>
  <c r="BH468"/>
  <c r="BG468"/>
  <c r="BF468"/>
  <c r="T468"/>
  <c r="R468"/>
  <c r="P468"/>
  <c r="BI465"/>
  <c r="BH465"/>
  <c r="BG465"/>
  <c r="BF465"/>
  <c r="T465"/>
  <c r="R465"/>
  <c r="P465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0"/>
  <c r="BH450"/>
  <c r="BG450"/>
  <c r="BF450"/>
  <c r="T450"/>
  <c r="T449"/>
  <c r="R450"/>
  <c r="R449" s="1"/>
  <c r="P450"/>
  <c r="P449"/>
  <c r="BI445"/>
  <c r="BH445"/>
  <c r="BG445"/>
  <c r="BF445"/>
  <c r="T445"/>
  <c r="R445"/>
  <c r="P445"/>
  <c r="BI440"/>
  <c r="BH440"/>
  <c r="BG440"/>
  <c r="BF440"/>
  <c r="T440"/>
  <c r="R440"/>
  <c r="P440"/>
  <c r="BI435"/>
  <c r="BH435"/>
  <c r="BG435"/>
  <c r="BF435"/>
  <c r="T435"/>
  <c r="R435"/>
  <c r="P435"/>
  <c r="BI431"/>
  <c r="BH431"/>
  <c r="BG431"/>
  <c r="BF431"/>
  <c r="T431"/>
  <c r="R431"/>
  <c r="P431"/>
  <c r="BI425"/>
  <c r="BH425"/>
  <c r="BG425"/>
  <c r="BF425"/>
  <c r="T425"/>
  <c r="R425"/>
  <c r="P425"/>
  <c r="BI420"/>
  <c r="BH420"/>
  <c r="BG420"/>
  <c r="BF420"/>
  <c r="T420"/>
  <c r="R420"/>
  <c r="P420"/>
  <c r="BI415"/>
  <c r="BH415"/>
  <c r="BG415"/>
  <c r="BF415"/>
  <c r="T415"/>
  <c r="R415"/>
  <c r="P415"/>
  <c r="BI411"/>
  <c r="BH411"/>
  <c r="BG411"/>
  <c r="BF411"/>
  <c r="T411"/>
  <c r="R411"/>
  <c r="P411"/>
  <c r="BI406"/>
  <c r="BH406"/>
  <c r="BG406"/>
  <c r="BF406"/>
  <c r="T406"/>
  <c r="R406"/>
  <c r="P406"/>
  <c r="BI401"/>
  <c r="BH401"/>
  <c r="BG401"/>
  <c r="BF401"/>
  <c r="T401"/>
  <c r="R401"/>
  <c r="P401"/>
  <c r="BI395"/>
  <c r="BH395"/>
  <c r="BG395"/>
  <c r="BF395"/>
  <c r="T395"/>
  <c r="R395"/>
  <c r="P395"/>
  <c r="BI390"/>
  <c r="BH390"/>
  <c r="BG390"/>
  <c r="BF390"/>
  <c r="T390"/>
  <c r="R390"/>
  <c r="P390"/>
  <c r="BI384"/>
  <c r="BH384"/>
  <c r="BG384"/>
  <c r="BF384"/>
  <c r="T384"/>
  <c r="R384"/>
  <c r="P384"/>
  <c r="BI380"/>
  <c r="BH380"/>
  <c r="BG380"/>
  <c r="BF380"/>
  <c r="T380"/>
  <c r="R380"/>
  <c r="P380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18"/>
  <c r="BH318"/>
  <c r="BG318"/>
  <c r="BF318"/>
  <c r="T318"/>
  <c r="R318"/>
  <c r="P318"/>
  <c r="BI315"/>
  <c r="BH315"/>
  <c r="BG315"/>
  <c r="BF315"/>
  <c r="T315"/>
  <c r="R315"/>
  <c r="P315"/>
  <c r="BI307"/>
  <c r="BH307"/>
  <c r="BG307"/>
  <c r="BF307"/>
  <c r="T307"/>
  <c r="R307"/>
  <c r="P307"/>
  <c r="BI301"/>
  <c r="BH301"/>
  <c r="BG301"/>
  <c r="BF301"/>
  <c r="T301"/>
  <c r="R301"/>
  <c r="P301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4"/>
  <c r="F54"/>
  <c r="F52"/>
  <c r="E50"/>
  <c r="J24"/>
  <c r="E24"/>
  <c r="J89" s="1"/>
  <c r="J23"/>
  <c r="J18"/>
  <c r="E18"/>
  <c r="F55" s="1"/>
  <c r="J17"/>
  <c r="J12"/>
  <c r="J86"/>
  <c r="E7"/>
  <c r="E82"/>
  <c r="L50" i="1"/>
  <c r="AM50"/>
  <c r="AM49"/>
  <c r="L49"/>
  <c r="AM47"/>
  <c r="L47"/>
  <c r="L45"/>
  <c r="L44"/>
  <c r="J509" i="2"/>
  <c r="J401"/>
  <c r="BK256"/>
  <c r="J152"/>
  <c r="BK472"/>
  <c r="J168"/>
  <c r="BK479"/>
  <c r="J345"/>
  <c r="BK186"/>
  <c r="BK506"/>
  <c r="BK406"/>
  <c r="J253"/>
  <c r="BK148"/>
  <c r="BK104" i="3"/>
  <c r="J91"/>
  <c r="J458" i="2"/>
  <c r="BK351"/>
  <c r="BK235"/>
  <c r="BK110"/>
  <c r="BK465"/>
  <c r="BK280"/>
  <c r="BK189"/>
  <c r="J484"/>
  <c r="BK349"/>
  <c r="BK509"/>
  <c r="BK492"/>
  <c r="BK284"/>
  <c r="J125"/>
  <c r="BK112" i="3"/>
  <c r="J95"/>
  <c r="BK431" i="2"/>
  <c r="J384"/>
  <c r="J280"/>
  <c r="J144"/>
  <c r="BK497"/>
  <c r="BK355"/>
  <c r="BK192"/>
  <c r="J333"/>
  <c r="J183"/>
  <c r="BK99"/>
  <c r="BK420"/>
  <c r="J293"/>
  <c r="BK106" i="3"/>
  <c r="J524" i="2"/>
  <c r="J461"/>
  <c r="BK415"/>
  <c r="J296"/>
  <c r="J186"/>
  <c r="BK115"/>
  <c r="BK158"/>
  <c r="BK458"/>
  <c r="J301"/>
  <c r="BK125"/>
  <c r="J455"/>
  <c r="BK362"/>
  <c r="J110"/>
  <c r="J85" i="3"/>
  <c r="J479" i="2"/>
  <c r="J374"/>
  <c r="BK217"/>
  <c r="J121"/>
  <c r="J502"/>
  <c r="BK275"/>
  <c r="J200"/>
  <c r="BK521"/>
  <c r="BK289"/>
  <c r="J115"/>
  <c r="BK445"/>
  <c r="J269"/>
  <c r="J192"/>
  <c r="J98" i="3"/>
  <c r="BK475" i="2"/>
  <c r="BK380"/>
  <c r="J261"/>
  <c r="BK484"/>
  <c r="BK333"/>
  <c r="BK205"/>
  <c r="J440"/>
  <c r="BK315"/>
  <c r="BK221"/>
  <c r="J411"/>
  <c r="J329"/>
  <c r="BK196"/>
  <c r="J115" i="3"/>
  <c r="BK95"/>
  <c r="J518" i="2"/>
  <c r="BK301"/>
  <c r="BK213"/>
  <c r="BK95"/>
  <c r="J425"/>
  <c r="BK253"/>
  <c r="J131"/>
  <c r="BK512"/>
  <c r="J148"/>
  <c r="BK502"/>
  <c r="BK345"/>
  <c r="J265"/>
  <c r="J205"/>
  <c r="J492"/>
  <c r="J367"/>
  <c r="J239"/>
  <c r="J135"/>
  <c r="J370"/>
  <c r="BK265"/>
  <c r="BK425"/>
  <c r="BK336"/>
  <c r="J209"/>
  <c r="BK518"/>
  <c r="J415"/>
  <c r="J336"/>
  <c r="J256"/>
  <c r="BK101" i="3"/>
  <c r="BK455" i="2"/>
  <c r="J420"/>
  <c r="J289"/>
  <c r="J172"/>
  <c r="J527"/>
  <c r="BK367"/>
  <c r="J232"/>
  <c r="J112"/>
  <c r="BK358"/>
  <c r="J217"/>
  <c r="BK515"/>
  <c r="J318"/>
  <c r="J228"/>
  <c r="J104" i="3"/>
  <c r="BK109"/>
  <c r="J506" i="2"/>
  <c r="BK411"/>
  <c r="BK164"/>
  <c r="BK131"/>
  <c r="J521"/>
  <c r="J395"/>
  <c r="BK239"/>
  <c r="BK118"/>
  <c r="BK152"/>
  <c r="J95"/>
  <c r="BK450"/>
  <c r="BK395"/>
  <c r="BK261"/>
  <c r="BK172"/>
  <c r="BK98" i="3"/>
  <c r="J465" i="2"/>
  <c r="J406"/>
  <c r="J362"/>
  <c r="BK249"/>
  <c r="J118"/>
  <c r="J468"/>
  <c r="BK318"/>
  <c r="J431"/>
  <c r="BK232"/>
  <c r="J213"/>
  <c r="J512"/>
  <c r="BK370"/>
  <c r="BK177"/>
  <c r="J109" i="3"/>
  <c r="BK85"/>
  <c r="BK468" i="2"/>
  <c r="J445"/>
  <c r="J307"/>
  <c r="BK329"/>
  <c r="BK228"/>
  <c r="J196"/>
  <c r="BK524"/>
  <c r="J351"/>
  <c r="J284"/>
  <c r="J103"/>
  <c r="J315"/>
  <c r="BK209"/>
  <c r="BK144"/>
  <c r="J101" i="3"/>
  <c r="BK440" i="2"/>
  <c r="BK340"/>
  <c r="J107"/>
  <c r="BK461"/>
  <c r="BK390"/>
  <c r="J325"/>
  <c r="J435"/>
  <c r="BK307"/>
  <c r="J164"/>
  <c r="J488"/>
  <c r="J358"/>
  <c r="J340"/>
  <c r="BK121"/>
  <c r="BK115" i="3"/>
  <c r="BK527" i="2"/>
  <c r="BK435"/>
  <c r="BK293"/>
  <c r="BK200"/>
  <c r="BK374"/>
  <c r="J99"/>
  <c r="BK384"/>
  <c r="BK296"/>
  <c r="J189"/>
  <c r="BK112"/>
  <c r="J349"/>
  <c r="J235"/>
  <c r="J106" i="3"/>
  <c r="J88"/>
  <c r="BK488" i="2"/>
  <c r="J450"/>
  <c r="BK168"/>
  <c r="J515"/>
  <c r="J380"/>
  <c r="J221"/>
  <c r="BK103"/>
  <c r="J475"/>
  <c r="J355"/>
  <c r="J472"/>
  <c r="BK325"/>
  <c r="J249"/>
  <c r="BK135"/>
  <c r="J112" i="3"/>
  <c r="J390" i="2"/>
  <c r="BK269"/>
  <c r="J158"/>
  <c r="AS54" i="1"/>
  <c r="BK107" i="2"/>
  <c r="J177"/>
  <c r="J497"/>
  <c r="BK401"/>
  <c r="J275"/>
  <c r="BK183"/>
  <c r="BK91" i="3"/>
  <c r="BK88"/>
  <c r="P94" i="2" l="1"/>
  <c r="R274"/>
  <c r="BK324"/>
  <c r="J324" s="1"/>
  <c r="J63" s="1"/>
  <c r="P357"/>
  <c r="P400"/>
  <c r="P454"/>
  <c r="BK460"/>
  <c r="J460" s="1"/>
  <c r="J68" s="1"/>
  <c r="P483"/>
  <c r="T501"/>
  <c r="T500" s="1"/>
  <c r="P84" i="3"/>
  <c r="T94" i="2"/>
  <c r="BK274"/>
  <c r="J274" s="1"/>
  <c r="J62" s="1"/>
  <c r="R324"/>
  <c r="T357"/>
  <c r="T400"/>
  <c r="R454"/>
  <c r="R460"/>
  <c r="BK483"/>
  <c r="J483" s="1"/>
  <c r="J69" s="1"/>
  <c r="BK501"/>
  <c r="J501"/>
  <c r="J72" s="1"/>
  <c r="T84" i="3"/>
  <c r="P94"/>
  <c r="BK94" i="2"/>
  <c r="J94" s="1"/>
  <c r="J61" s="1"/>
  <c r="T274"/>
  <c r="T324"/>
  <c r="R357"/>
  <c r="BK400"/>
  <c r="J400"/>
  <c r="J65"/>
  <c r="T454"/>
  <c r="T460"/>
  <c r="R483"/>
  <c r="P501"/>
  <c r="P500" s="1"/>
  <c r="BK94" i="3"/>
  <c r="J94"/>
  <c r="J62"/>
  <c r="R94"/>
  <c r="R94" i="2"/>
  <c r="R93" s="1"/>
  <c r="R92" s="1"/>
  <c r="P274"/>
  <c r="P324"/>
  <c r="BK357"/>
  <c r="J357"/>
  <c r="J64" s="1"/>
  <c r="R400"/>
  <c r="BK454"/>
  <c r="J454"/>
  <c r="J67" s="1"/>
  <c r="P460"/>
  <c r="T483"/>
  <c r="R501"/>
  <c r="R500" s="1"/>
  <c r="BK84" i="3"/>
  <c r="J84" s="1"/>
  <c r="J61" s="1"/>
  <c r="R84"/>
  <c r="R83"/>
  <c r="R82" s="1"/>
  <c r="T94"/>
  <c r="BK496" i="2"/>
  <c r="J496"/>
  <c r="J70" s="1"/>
  <c r="BK449"/>
  <c r="J449" s="1"/>
  <c r="J66" s="1"/>
  <c r="J55" i="3"/>
  <c r="BE95"/>
  <c r="BE98"/>
  <c r="BE101"/>
  <c r="BE106"/>
  <c r="BE109"/>
  <c r="E48"/>
  <c r="BE104"/>
  <c r="J52"/>
  <c r="F55"/>
  <c r="BE85"/>
  <c r="BE88"/>
  <c r="BE91"/>
  <c r="BE112"/>
  <c r="BE115"/>
  <c r="E48" i="2"/>
  <c r="J55"/>
  <c r="F89"/>
  <c r="BE95"/>
  <c r="BE99"/>
  <c r="BE103"/>
  <c r="BE112"/>
  <c r="BE115"/>
  <c r="BE158"/>
  <c r="BE164"/>
  <c r="BE177"/>
  <c r="BE186"/>
  <c r="BE205"/>
  <c r="BE217"/>
  <c r="BE239"/>
  <c r="BE256"/>
  <c r="BE265"/>
  <c r="BE269"/>
  <c r="BE275"/>
  <c r="BE289"/>
  <c r="BE293"/>
  <c r="BE296"/>
  <c r="BE307"/>
  <c r="BE329"/>
  <c r="BE349"/>
  <c r="BE351"/>
  <c r="BE380"/>
  <c r="BE384"/>
  <c r="BE425"/>
  <c r="BE431"/>
  <c r="BE458"/>
  <c r="BE465"/>
  <c r="BE468"/>
  <c r="BE472"/>
  <c r="BE479"/>
  <c r="BE484"/>
  <c r="BE107"/>
  <c r="BE110"/>
  <c r="BE118"/>
  <c r="BE135"/>
  <c r="BE168"/>
  <c r="BE172"/>
  <c r="BE189"/>
  <c r="BE196"/>
  <c r="BE200"/>
  <c r="BE235"/>
  <c r="BE249"/>
  <c r="BE318"/>
  <c r="BE340"/>
  <c r="BE362"/>
  <c r="BE367"/>
  <c r="BE370"/>
  <c r="BE374"/>
  <c r="BE390"/>
  <c r="BE395"/>
  <c r="BE406"/>
  <c r="BE415"/>
  <c r="BE440"/>
  <c r="BE445"/>
  <c r="BE450"/>
  <c r="BE455"/>
  <c r="BE461"/>
  <c r="BE492"/>
  <c r="BE506"/>
  <c r="BE515"/>
  <c r="BE518"/>
  <c r="J52"/>
  <c r="BE125"/>
  <c r="BE131"/>
  <c r="BE183"/>
  <c r="BE209"/>
  <c r="BE213"/>
  <c r="BE232"/>
  <c r="BE261"/>
  <c r="BE301"/>
  <c r="BE336"/>
  <c r="BE345"/>
  <c r="BE401"/>
  <c r="BE411"/>
  <c r="BE420"/>
  <c r="BE435"/>
  <c r="BE475"/>
  <c r="BE488"/>
  <c r="BE502"/>
  <c r="BE509"/>
  <c r="BE512"/>
  <c r="BE121"/>
  <c r="BE144"/>
  <c r="BE148"/>
  <c r="BE152"/>
  <c r="BE192"/>
  <c r="BE221"/>
  <c r="BE228"/>
  <c r="BE253"/>
  <c r="BE280"/>
  <c r="BE284"/>
  <c r="BE315"/>
  <c r="BE325"/>
  <c r="BE333"/>
  <c r="BE355"/>
  <c r="BE358"/>
  <c r="BE497"/>
  <c r="BE521"/>
  <c r="BE524"/>
  <c r="BE527"/>
  <c r="F34"/>
  <c r="BA55" i="1"/>
  <c r="F35" i="2"/>
  <c r="BB55" i="1" s="1"/>
  <c r="F37" i="2"/>
  <c r="BD55" i="1"/>
  <c r="F37" i="3"/>
  <c r="BD56" i="1" s="1"/>
  <c r="F36" i="3"/>
  <c r="BC56" i="1"/>
  <c r="F36" i="2"/>
  <c r="BC55" i="1" s="1"/>
  <c r="F35" i="3"/>
  <c r="BB56" i="1"/>
  <c r="F34" i="3"/>
  <c r="BA56" i="1" s="1"/>
  <c r="J34" i="2"/>
  <c r="AW55" i="1"/>
  <c r="J34" i="3"/>
  <c r="AW56" i="1" s="1"/>
  <c r="T83" i="3" l="1"/>
  <c r="T82" s="1"/>
  <c r="T93" i="2"/>
  <c r="T92" s="1"/>
  <c r="P83" i="3"/>
  <c r="P82" s="1"/>
  <c r="AU56" i="1" s="1"/>
  <c r="P93" i="2"/>
  <c r="P92"/>
  <c r="AU55" i="1" s="1"/>
  <c r="BK93" i="2"/>
  <c r="J93" s="1"/>
  <c r="J60" s="1"/>
  <c r="BK83" i="3"/>
  <c r="J83" s="1"/>
  <c r="J60" s="1"/>
  <c r="BK500" i="2"/>
  <c r="J500" s="1"/>
  <c r="J71" s="1"/>
  <c r="F33" i="3"/>
  <c r="AZ56" i="1"/>
  <c r="BB54"/>
  <c r="W31" s="1"/>
  <c r="J33" i="3"/>
  <c r="AV56" i="1"/>
  <c r="AT56" s="1"/>
  <c r="BA54"/>
  <c r="W30"/>
  <c r="F33" i="2"/>
  <c r="AZ55" i="1" s="1"/>
  <c r="J33" i="2"/>
  <c r="AV55" i="1" s="1"/>
  <c r="AT55" s="1"/>
  <c r="BD54"/>
  <c r="W33"/>
  <c r="BC54"/>
  <c r="W32"/>
  <c r="BK92" i="2" l="1"/>
  <c r="J92" s="1"/>
  <c r="J59" s="1"/>
  <c r="BK82" i="3"/>
  <c r="J82"/>
  <c r="J59" s="1"/>
  <c r="AU54" i="1"/>
  <c r="AY54"/>
  <c r="AW54"/>
  <c r="AK30" s="1"/>
  <c r="AX54"/>
  <c r="AZ54"/>
  <c r="AV54"/>
  <c r="AK29" s="1"/>
  <c r="J30" i="3" l="1"/>
  <c r="AG56" i="1" s="1"/>
  <c r="J30" i="2"/>
  <c r="AG55" i="1" s="1"/>
  <c r="W29"/>
  <c r="AT54"/>
  <c r="J39" i="2" l="1"/>
  <c r="J39" i="3"/>
  <c r="AN55" i="1"/>
  <c r="AN56"/>
  <c r="AG54"/>
  <c r="AK26" s="1"/>
  <c r="AK35" s="1"/>
  <c r="AN54" l="1"/>
</calcChain>
</file>

<file path=xl/sharedStrings.xml><?xml version="1.0" encoding="utf-8"?>
<sst xmlns="http://schemas.openxmlformats.org/spreadsheetml/2006/main" count="4621" uniqueCount="1092">
  <si>
    <t>Export Komplet</t>
  </si>
  <si>
    <t>VZ</t>
  </si>
  <si>
    <t>2.0</t>
  </si>
  <si>
    <t>ZAMOK</t>
  </si>
  <si>
    <t>False</t>
  </si>
  <si>
    <t>{f569c2ad-d6db-4410-9b82-4d494df60f62}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</si>
  <si>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</si>
  <si>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</si>
  <si>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</si>
  <si>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</si>
  <si>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</si>
  <si>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</si>
  <si>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</si>
  <si>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</si>
  <si>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</si>
  <si>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</si>
  <si>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</si>
  <si>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C6 v k.ú. Radišov</t>
  </si>
  <si>
    <t>KSO:</t>
  </si>
  <si>
    <t/>
  </si>
  <si>
    <t>CC-CZ:</t>
  </si>
  <si>
    <t>Místo:</t>
  </si>
  <si>
    <t xml:space="preserve"> </t>
  </si>
  <si>
    <t>Datum:</t>
  </si>
  <si>
    <t>2. 3. 2023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</si>
  <si>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</si>
  <si>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</si>
  <si>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</si>
  <si>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</si>
  <si>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</si>
  <si>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</si>
  <si>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</si>
  <si>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</si>
  <si>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</si>
  <si>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</si>
  <si>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</si>
  <si>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</si>
  <si>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</si>
  <si>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</si>
  <si>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</si>
  <si>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</si>
  <si>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</si>
  <si>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</si>
  <si>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</si>
  <si>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</si>
  <si>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</si>
  <si>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</si>
  <si>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</si>
  <si>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</si>
  <si>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</si>
  <si>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</si>
  <si>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</si>
  <si>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</si>
  <si>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</si>
  <si>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</si>
  <si>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</si>
  <si>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</si>
  <si>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</si>
  <si>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</si>
  <si>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</si>
  <si>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</si>
  <si>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</si>
  <si>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</si>
  <si>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</si>
  <si>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</si>
  <si>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</si>
  <si>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</si>
  <si>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</si>
  <si>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</si>
  <si>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</si>
  <si>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</si>
  <si>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</si>
  <si>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</si>
  <si>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</si>
  <si>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</si>
  <si>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</si>
  <si>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</si>
  <si>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C6 k.ú. Radišov</t>
  </si>
  <si>
    <t>STA</t>
  </si>
  <si>
    <t>1</t>
  </si>
  <si>
    <t>{2bcea04c-ac51-47d4-b874-039da1569fcb}</t>
  </si>
  <si>
    <t>822 2</t>
  </si>
  <si>
    <t>2</t>
  </si>
  <si>
    <t>VON</t>
  </si>
  <si>
    <t>Vedlejší a ostatní náklady</t>
  </si>
  <si>
    <t>{f87161a1-17e6-4721-8e3b-bc10749745c6}</t>
  </si>
  <si>
    <t>KRYCÍ LIST SOUPISU PRACÍ</t>
  </si>
  <si>
    <t>Objekt:</t>
  </si>
  <si>
    <t>SO-101 - Polní cesta C6 k.ú. Radišov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</si>
  <si>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</si>
  <si>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</si>
  <si>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</si>
  <si>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</si>
  <si>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</si>
  <si>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</si>
  <si>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</si>
  <si>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</si>
  <si>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</si>
  <si>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</si>
  <si>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</si>
  <si>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</si>
  <si>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</si>
  <si>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</si>
  <si>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</si>
  <si>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</si>
  <si>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</si>
  <si>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</si>
  <si>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</si>
  <si>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</si>
  <si>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</si>
  <si>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</si>
  <si>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</si>
  <si>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</si>
  <si>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</si>
  <si>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</si>
  <si>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</si>
  <si>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</si>
  <si>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</si>
  <si>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</si>
  <si>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</si>
  <si>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</si>
  <si>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</si>
  <si>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</si>
  <si>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</si>
  <si>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</si>
  <si>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</si>
  <si>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</si>
  <si>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2023 01</t>
  </si>
  <si>
    <t>4</t>
  </si>
  <si>
    <t>-211436801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</si>
  <si>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</si>
  <si>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</si>
  <si>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</si>
  <si>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https://podminky.urs.cz/item/CS_URS_2023_01/111251101</t>
  </si>
  <si>
    <t>VV</t>
  </si>
  <si>
    <t>"viz. A.11.2." 100,0</t>
  </si>
  <si>
    <t>112101102</t>
  </si>
  <si>
    <t>Odstranění stromů listnatých průměru kmene přes 300 do 500 mm</t>
  </si>
  <si>
    <t>kus</t>
  </si>
  <si>
    <t>-130040015</t>
  </si>
  <si>
    <t>Odstranění stromů s odřezáním kmene a s odvětvením listnatých, průměru kmene přes 300 do 500 mm</t>
  </si>
  <si>
    <t>https://podminky.urs.cz/item/CS_URS_2023_01/112101102</t>
  </si>
  <si>
    <t>"viz. A.11.2." 1,0</t>
  </si>
  <si>
    <t>3</t>
  </si>
  <si>
    <t>112101104</t>
  </si>
  <si>
    <t>Odstranění stromů listnatých průměru kmene přes 700 do 900 mm</t>
  </si>
  <si>
    <t>810813632</t>
  </si>
  <si>
    <t>Odstranění stromů s odřezáním kmene a s odvětvením listnatých, průměru kmene přes 700 do 900 mm</t>
  </si>
  <si>
    <t>https://podminky.urs.cz/item/CS_URS_2023_01/112101104</t>
  </si>
  <si>
    <t>112155221</t>
  </si>
  <si>
    <t>Štěpkování solitérních stromků a větví průměru kmene přes 300 do 500 mm s naložením</t>
  </si>
  <si>
    <t>-377093722</t>
  </si>
  <si>
    <t>Štěpkování s naložením na dopravní prostředek a odvozem do 20 km stromků a větví solitérů, průměru kmene přes 300 do 500 mm</t>
  </si>
  <si>
    <t>https://podminky.urs.cz/item/CS_URS_2023_01/112155221</t>
  </si>
  <si>
    <t>5</t>
  </si>
  <si>
    <t>112159991-R</t>
  </si>
  <si>
    <t>Štěpkování solitérních stromků a větví průměru kmene přes 700 do 900 mm s naložením</t>
  </si>
  <si>
    <t>-109153207</t>
  </si>
  <si>
    <t>Štěpkování s naložením na dopravní prostředek a odvozem do 20 km stromků a větví solitérů, průměru kmene přes 700 do 900 mm</t>
  </si>
  <si>
    <t>6</t>
  </si>
  <si>
    <t>112155311</t>
  </si>
  <si>
    <t>Štěpkování keřového porostu středně hustého s naložením</t>
  </si>
  <si>
    <t>274206043</t>
  </si>
  <si>
    <t>Štěpkování s naložením na dopravní prostředek a odvozem do 20 km keřového porostu středně hustého</t>
  </si>
  <si>
    <t>https://podminky.urs.cz/item/CS_URS_2023_01/112155311</t>
  </si>
  <si>
    <t>7</t>
  </si>
  <si>
    <t>112251102</t>
  </si>
  <si>
    <t>Odstranění pařezů průměru přes 300 do 500 mm</t>
  </si>
  <si>
    <t>558254189</t>
  </si>
  <si>
    <t>Odstranění pařezů strojně s jejich vykopáním nebo vytrháním průměru přes 300 do 500 mm</t>
  </si>
  <si>
    <t>https://podminky.urs.cz/item/CS_URS_2023_01/112251102</t>
  </si>
  <si>
    <t>8</t>
  </si>
  <si>
    <t>112251104</t>
  </si>
  <si>
    <t>Odstranění pařezů průměru přes 700 do 900 mm</t>
  </si>
  <si>
    <t>1873818383</t>
  </si>
  <si>
    <t>Odstranění pařezů strojně s jejich vykopáním nebo vytrháním průměru přes 700 do 900 mm</t>
  </si>
  <si>
    <t>https://podminky.urs.cz/item/CS_URS_2023_01/112251104</t>
  </si>
  <si>
    <t>9</t>
  </si>
  <si>
    <t>115101201</t>
  </si>
  <si>
    <t>Čerpání vody na dopravní výšku do 10 m průměrný přítok do 500 l/min</t>
  </si>
  <si>
    <t>hod</t>
  </si>
  <si>
    <t>1867677950</t>
  </si>
  <si>
    <t>Čerpání vody na dopravní výšku do 10 m s uvažovaným průměrným přítokem do 500 l/min</t>
  </si>
  <si>
    <t>https://podminky.urs.cz/item/CS_URS_2023_01/115101201</t>
  </si>
  <si>
    <t>"propustky" 3*50,0</t>
  </si>
  <si>
    <t>10</t>
  </si>
  <si>
    <t>122251103</t>
  </si>
  <si>
    <t>Odkopávky a prokopávky nezapažené v hornině třídy těžitelnosti I skupiny 3 objem do 100 m3 strojně</t>
  </si>
  <si>
    <t>m3</t>
  </si>
  <si>
    <t>316728899</t>
  </si>
  <si>
    <t>Odkopávky a prokopávky nezapažené strojně v hornině třídy těžitelnosti I skupiny 3 přes 50 do 100 m3</t>
  </si>
  <si>
    <t>https://podminky.urs.cz/item/CS_URS_2023_01/122251103</t>
  </si>
  <si>
    <t>"zrušení zajímkování TP - viz. C.1.2.6." 2,7*2,9*1,9+1,2*1,8*0,8</t>
  </si>
  <si>
    <t>"zrušení zajímkování rámů - viz. C.1.2.7." 5,0*2,3*1,3*2</t>
  </si>
  <si>
    <t>"zrušení zajímkování TP - viz. C.1.2.8. " 2,0*2,6*1,6*2</t>
  </si>
  <si>
    <t>11</t>
  </si>
  <si>
    <t>122252206</t>
  </si>
  <si>
    <t>Odkopávky a prokopávky nezapažené pro silnice a dálnice v hornině třídy těžitelnosti I objem do 5000 m3 strojně</t>
  </si>
  <si>
    <t>1282978893</t>
  </si>
  <si>
    <t>Odkopávky a prokopávky nezapažené pro silnice a dálnice strojně v hornině třídy těžitelnosti I přes 1 000 do 5 000 m3</t>
  </si>
  <si>
    <t>https://podminky.urs.cz/item/CS_URS_2023_01/122252206</t>
  </si>
  <si>
    <t>"viz. Tabulka kubatur C.1.2.9." 2069,0</t>
  </si>
  <si>
    <t>12</t>
  </si>
  <si>
    <t>131251105</t>
  </si>
  <si>
    <t>Hloubení jam nezapažených v hornině třídy těžitelnosti I skupiny 3 objemu do 1000 m3 strojně</t>
  </si>
  <si>
    <t>-2019913123</t>
  </si>
  <si>
    <t>Hloubení nezapažených jam a zářezů strojně s urovnáním dna do předepsaného profilu a spádu v hornině třídy těžitelnosti I skupiny 3 přes 500 do 1 000 m3</t>
  </si>
  <si>
    <t>https://podminky.urs.cz/item/CS_URS_2023_01/131251105</t>
  </si>
  <si>
    <t>"předpolí TP - viz. C.1.2.6." (7,8*6,4+3,4*3,1)*0,35</t>
  </si>
  <si>
    <t>"předpolí prahu rámů - viz. C.1.2.7." 1,6*0,8/2*3,5*2+2*1,6*(1,9*0,6+1,8*0,6)</t>
  </si>
  <si>
    <t>"předpolí rámů vč. prahů - viz. C.1.2.7." 2,0*(2*2,3*0,9+3,7*0,9)+3,7*(2*2,6*0,9+3,7*0,9)</t>
  </si>
  <si>
    <t>"předpolí TP - viz. C.1.2.8. (20%)" 2,6*5,5*0,35*2*0,2</t>
  </si>
  <si>
    <t>"pro opevnění svahu koryta - viz. Tabulka kubatur C.1.2.10." 327,0</t>
  </si>
  <si>
    <t>"rámy - viz. C.1.2.7." 10,0*5,0*2,1</t>
  </si>
  <si>
    <t>13</t>
  </si>
  <si>
    <t>131351105</t>
  </si>
  <si>
    <t>Hloubení jam nezapažených v hornině třídy těžitelnosti II skupiny 4 objem do 1000 m3 strojně</t>
  </si>
  <si>
    <t>1512320003</t>
  </si>
  <si>
    <t>Hloubení nezapažených jam a zářezů strojně s urovnáním dna do předepsaného profilu a spádu v hornině třídy těžitelnosti II skupiny 4 přes 500 do 1 000 m3</t>
  </si>
  <si>
    <t>https://podminky.urs.cz/item/CS_URS_2023_01/131351105</t>
  </si>
  <si>
    <t>"předpolí TP - viz. C.1.2.8. (80%)" 2,6*5,5*0,35*2*0,8</t>
  </si>
  <si>
    <t>14</t>
  </si>
  <si>
    <t>132251104</t>
  </si>
  <si>
    <t>Hloubení rýh nezapažených š do 800 mm v hornině třídy těžitelnosti I skupiny 3 objem přes 100 m3 strojně</t>
  </si>
  <si>
    <t>-1816975603</t>
  </si>
  <si>
    <t>Hloubení nezapažených rýh šířky do 800 mm strojně s urovnáním dna do předepsaného profilu a spádu v hornině třídy těžitelnosti I skupiny 3 přes 100 m3</t>
  </si>
  <si>
    <t>https://podminky.urs.cz/item/CS_URS_2023_01/132251104</t>
  </si>
  <si>
    <t>"drenáž - viz. Tabulka kubatur C.1.2.9. (80%)" 224,0*0,8</t>
  </si>
  <si>
    <t>132251251</t>
  </si>
  <si>
    <t>Hloubení rýh nezapažených š do 2000 mm v hornině třídy těžitelnosti I skupiny 3 objem do 20 m3 strojně</t>
  </si>
  <si>
    <t>-1040723649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</si>
  <si>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</si>
  <si>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</si>
  <si>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"prahy předpolí TP - viz. C.1.2.6." 7,8*1,1*0,45*2+4,4*0,9*0,25</t>
  </si>
  <si>
    <t>"prahy předpolí TP - viz. C.1.2.8. (20%)" 5,5*0,9*0,25*2*0,2</t>
  </si>
  <si>
    <t>"trubky TP - viz. C.1.2.6." 4,0*1,4*1,35</t>
  </si>
  <si>
    <t>16</t>
  </si>
  <si>
    <t>132254203</t>
  </si>
  <si>
    <t>Hloubení zapažených rýh š do 2000 mm v hornině třídy těžitelnosti I skupiny 3 objem do 100 m3</t>
  </si>
  <si>
    <t>-2109116530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</si>
  <si>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</si>
  <si>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https://podminky.urs.cz/item/CS_URS_2023_01/132254203</t>
  </si>
  <si>
    <t>"čela TP - viz. C.1.2.6." 3,6*1,1*1,5+2,6*1,1*1,2</t>
  </si>
  <si>
    <t>"čela TP - viz. C.1.2.8. (20%)" 4,4*1,1*1,6*2*0,2</t>
  </si>
  <si>
    <t>"trubky TP - viz. C.1.2.8. (20%)" 9,0*1,8*1,9*0,2</t>
  </si>
  <si>
    <t>17</t>
  </si>
  <si>
    <t>132351104</t>
  </si>
  <si>
    <t>Hloubení rýh nezapažených š do 800 mm v hornině třídy těžitelnosti II skupiny 4 objem přes 100 m3 strojně</t>
  </si>
  <si>
    <t>-1026811243</t>
  </si>
  <si>
    <t>Hloubení nezapažených rýh šířky do 800 mm strojně s urovnáním dna do předepsaného profilu a spádu v hornině třídy těžitelnosti II skupiny 4 přes 100 m3</t>
  </si>
  <si>
    <t>https://podminky.urs.cz/item/CS_URS_2023_01/132351104</t>
  </si>
  <si>
    <t>"drenáž - viz. Tabulka kubatur C.1.2.9. (20%)" 224,0*0,2</t>
  </si>
  <si>
    <t>18</t>
  </si>
  <si>
    <t>132351251</t>
  </si>
  <si>
    <t>Hloubení rýh nezapažených š do 2000 mm v hornině třídy těžitelnosti II skupiny 4 objem do 20 m3 strojně</t>
  </si>
  <si>
    <t>-147066218</t>
  </si>
  <si>
    <t>Hloubení nezapažených rýh šířky přes 800 do 2 000 mm strojně s urovnáním dna do předepsaného profilu a spádu v hornině třídy těžitelnosti II skupiny 4 do 20 m3</t>
  </si>
  <si>
    <t>https://podminky.urs.cz/item/CS_URS_2023_01/132351251</t>
  </si>
  <si>
    <t>"prahy předpolí TP - viz. C.1.2.8. (80%)" 5,5*0,9*0,25*2*0,8</t>
  </si>
  <si>
    <t>19</t>
  </si>
  <si>
    <t>132354203</t>
  </si>
  <si>
    <t>Hloubení zapažených rýh š do 2000 mm v hornině třídy těžitelnosti II skupiny 4 objem do 100 m3</t>
  </si>
  <si>
    <t>309760947</t>
  </si>
  <si>
    <t>Hloubení zapažených rýh šířky přes 800 do 2 000 mm strojně s urovnáním dna do předepsaného profilu a spádu v hornině třídy těžitelnosti II skupiny 4 přes 50 do 100 m3</t>
  </si>
  <si>
    <t>https://podminky.urs.cz/item/CS_URS_2023_01/132354203</t>
  </si>
  <si>
    <t>"čela TP - viz. C.1.2.8. (80%)" 4,4*1,1*1,6*2*0,8</t>
  </si>
  <si>
    <t>"trubky TP - viz. C.1.2.8. (80%)" 9,0*1,8*1,9*0,8</t>
  </si>
  <si>
    <t>20</t>
  </si>
  <si>
    <t>151101101</t>
  </si>
  <si>
    <t>Zřízení příložného pažení a rozepření stěn rýh hl do 2 m</t>
  </si>
  <si>
    <t>1522172069</t>
  </si>
  <si>
    <t>Zřízení pažení a rozepření stěn rýh pro podzemní vedení příložné pro jakoukoliv mezerovitost, hloubky do 2 m</t>
  </si>
  <si>
    <t>https://podminky.urs.cz/item/CS_URS_2023_01/151101101</t>
  </si>
  <si>
    <t>"čela TP - viz. C.1.2.6." 3,6*1,5*2</t>
  </si>
  <si>
    <t>"čela TP - viz. C.1.2.8." 4,4*1,6*2*2</t>
  </si>
  <si>
    <t>"trubky TP - viz. C.1.2.8." 9,0*1,9*2</t>
  </si>
  <si>
    <t>151101111</t>
  </si>
  <si>
    <t>Odstranění příložného pažení a rozepření stěn rýh hl do 2 m</t>
  </si>
  <si>
    <t>1705394968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</si>
  <si>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</si>
  <si>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</si>
  <si>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22</t>
  </si>
  <si>
    <t>162201422</t>
  </si>
  <si>
    <t>Vodorovné přemístění pařezů do 1 km D přes 300 do 500 mm</t>
  </si>
  <si>
    <t>-905722652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</si>
  <si>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</si>
  <si>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</si>
  <si>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23</t>
  </si>
  <si>
    <t>162201424</t>
  </si>
  <si>
    <t>Vodorovné přemístění pařezů do 1 km D přes 700 do 900 mm</t>
  </si>
  <si>
    <t>649785799</t>
  </si>
  <si>
    <t>Vodorovné přemístění větví, kmenů nebo pařezů s naložením, složením a dopravou do 1000 m pařezů kmenů, průměru přes 700 do 900 mm</t>
  </si>
  <si>
    <t>https://podminky.urs.cz/item/CS_URS_2023_01/162201424</t>
  </si>
  <si>
    <t>24</t>
  </si>
  <si>
    <t>162301972</t>
  </si>
  <si>
    <t>Příplatek k vodorovnému přemístění pařezů D přes 300 do 500 mm ZKD 1 km</t>
  </si>
  <si>
    <t>-925479819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</si>
  <si>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</si>
  <si>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</si>
  <si>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26*1</t>
  </si>
  <si>
    <t>25</t>
  </si>
  <si>
    <t>162301974</t>
  </si>
  <si>
    <t>Příplatek k vodorovnému přemístění pařezů D přes 700 do 900 mm ZKD 1 km</t>
  </si>
  <si>
    <t>929344812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</si>
  <si>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</si>
  <si>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https://podminky.urs.cz/item/CS_URS_2023_01/162301974</t>
  </si>
  <si>
    <t>26</t>
  </si>
  <si>
    <t>162751117</t>
  </si>
  <si>
    <t>Vodorovné přemístění přes 9 000 do 10000 m výkopku/sypaniny z horniny třídy těžitelnosti I skupiny 1 až 3</t>
  </si>
  <si>
    <t>724608765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</si>
  <si>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</si>
  <si>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</si>
  <si>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"přebytečná zemina" 2069,0+511,3+179,2+16,8+18,6-103,9</t>
  </si>
  <si>
    <t>"odpočet zeminy na ohumusování" -1361,0*0,1</t>
  </si>
  <si>
    <t>27</t>
  </si>
  <si>
    <t>162751119</t>
  </si>
  <si>
    <t>Příplatek k vodorovnému přemístění výkopku/sypaniny z horniny třídy těžitelnosti I skupiny 1 až 3 ZKD 1000 m přes 10000 m</t>
  </si>
  <si>
    <t>331783098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</si>
  <si>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</si>
  <si>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</si>
  <si>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17*2554,9</t>
  </si>
  <si>
    <t>28</t>
  </si>
  <si>
    <t>162751137</t>
  </si>
  <si>
    <t>Vodorovné přemístění přes 9 000 do 10000 m výkopku/sypaniny z horniny třídy těžitelnosti II skupiny 4 a 5</t>
  </si>
  <si>
    <t>1659227825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</si>
  <si>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</si>
  <si>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https://podminky.urs.cz/item/CS_URS_2023_01/162751137</t>
  </si>
  <si>
    <t>"přebytečná zemina" 8,0+44,8+2,0+37,0</t>
  </si>
  <si>
    <t>29</t>
  </si>
  <si>
    <t>162751139</t>
  </si>
  <si>
    <t>Příplatek k vodorovnému přemístění výkopku/sypaniny z horniny třídy těžitelnosti II skupiny 4 a 5 ZKD 1000 m přes 10000 m</t>
  </si>
  <si>
    <t>546725169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</si>
  <si>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</si>
  <si>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https://podminky.urs.cz/item/CS_URS_2023_01/162751139</t>
  </si>
  <si>
    <t>17*91,8</t>
  </si>
  <si>
    <t>30</t>
  </si>
  <si>
    <t>167151101</t>
  </si>
  <si>
    <t>Nakládání výkopku z hornin třídy těžitelnosti I skupiny 1 až 3 do 100 m3</t>
  </si>
  <si>
    <t>889024007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</si>
  <si>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</si>
  <si>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</si>
  <si>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"přebytečná zemina" 105,0+16,8+18,6-103,9</t>
  </si>
  <si>
    <t>31</t>
  </si>
  <si>
    <t>171153101</t>
  </si>
  <si>
    <t>Zemní hrázky melioračních kanálů z horniny třídy těžitelnosti I a II skupiny 1 až 4</t>
  </si>
  <si>
    <t>-1143541906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</si>
  <si>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</si>
  <si>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https://podminky.urs.cz/item/CS_URS_2023_01/171153101</t>
  </si>
  <si>
    <t>P</t>
  </si>
  <si>
    <t>Poznámka k položce:_x000D_
Bude použita zemina z výkopu.</t>
  </si>
  <si>
    <t>"zajímkování TP - viz. C.1.2.6." 2,7*2,9*1,9+1,2*1,8*0,8</t>
  </si>
  <si>
    <t>"zajímkování rámů - viz. C.1.2.7." 5,0*2,3*1,3*2</t>
  </si>
  <si>
    <t>"zajímkování TP - viz. C.1.2.8. " 2,0*2,6*1,6*2</t>
  </si>
  <si>
    <t>32</t>
  </si>
  <si>
    <t>171201231</t>
  </si>
  <si>
    <t>Poplatek za uložení zeminy a kamení na recyklační skládce (skládkovné) kód odpadu 17 05 04</t>
  </si>
  <si>
    <t>t</t>
  </si>
  <si>
    <t>-739294439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</si>
  <si>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</si>
  <si>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</si>
  <si>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"přebytečná zemina" 2646,7*1,8</t>
  </si>
  <si>
    <t>33</t>
  </si>
  <si>
    <t>171209005-R</t>
  </si>
  <si>
    <t>Skládkovné - pařezy</t>
  </si>
  <si>
    <t>341269119</t>
  </si>
  <si>
    <t>"pařezy" 0,100+0,600</t>
  </si>
  <si>
    <t>34</t>
  </si>
  <si>
    <t>171251201</t>
  </si>
  <si>
    <t>Uložení sypaniny na skládky nebo meziskládky</t>
  </si>
  <si>
    <t>-2029987762</t>
  </si>
  <si>
    <t>Uložení sypaniny na skládky nebo meziskládky bez hutnění s upravením uložené sypaniny do předepsaného tvaru</t>
  </si>
  <si>
    <t>https://podminky.urs.cz/item/CS_URS_2023_01/171251201</t>
  </si>
  <si>
    <t>"přebytečná zemina" 2554,9+91,8</t>
  </si>
  <si>
    <t>35</t>
  </si>
  <si>
    <t>174151101</t>
  </si>
  <si>
    <t>Zásyp jam, šachet rýh nebo kolem objektů sypaninou se zhutněním</t>
  </si>
  <si>
    <t>-642138448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</si>
  <si>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</si>
  <si>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</si>
  <si>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"prahy předpolí TP - viz. C.1.2.6." 7,8*0,3*(0,45+0,8)*2+4,4*0,3*(0,25+0,6)</t>
  </si>
  <si>
    <t>"prahy předpolí TP - viz. C.1.2.8." 5,5*0,3*(0,25+0,6)*2</t>
  </si>
  <si>
    <t>"čela TP - viz. C.1.2.6." 3,6*0,6*1,5+2,6*0,6*1,2</t>
  </si>
  <si>
    <t>"čela TP - viz. C.1.2.8." 4,2*0,6*1,6*2</t>
  </si>
  <si>
    <t>"trubky TP - viz. C.1.2.6." 4,0*(1,4*1,35-(0,75*0,47+3,14*0,37*0,37/2))</t>
  </si>
  <si>
    <t>"rámy - viz. C.1.2.7." 10,0*(5,0*2,1-(3,0*0,45+2,0*1,65))</t>
  </si>
  <si>
    <t>"trubky TP - viz. C.1.2.8." 9,0*(1,8*1,9-(1,2*0,77+3,14*0,61*0,61/2))</t>
  </si>
  <si>
    <t>36</t>
  </si>
  <si>
    <t>181451123</t>
  </si>
  <si>
    <t>Založení lučního trávníku výsevem pl přes 1000 m2 ve svahu přes 1:2 do 1:1</t>
  </si>
  <si>
    <t>-1853628333</t>
  </si>
  <si>
    <t>Založení trávníku na půdě předem připravené plochy přes 1000 m2 výsevem včetně utažení lučního na svahu přes 1:2 do 1:1</t>
  </si>
  <si>
    <t>https://podminky.urs.cz/item/CS_URS_2023_01/181451123</t>
  </si>
  <si>
    <t>"SV+SN - viz. Tabulka kubatur C.1.2.9. " 502,0+859,0</t>
  </si>
  <si>
    <t>37</t>
  </si>
  <si>
    <t>M</t>
  </si>
  <si>
    <t>00572474</t>
  </si>
  <si>
    <t>osivo směs travní krajinná-svahová</t>
  </si>
  <si>
    <t>kg</t>
  </si>
  <si>
    <t>858940380</t>
  </si>
  <si>
    <t>1361*0,02*1,03</t>
  </si>
  <si>
    <t>38</t>
  </si>
  <si>
    <t>181951112</t>
  </si>
  <si>
    <t>Úprava pláně v hornině třídy těžitelnosti I skupiny 1 až 3 se zhutněním strojně</t>
  </si>
  <si>
    <t>-634401720</t>
  </si>
  <si>
    <t>Úprava pláně vyrovnáním výškových rozdílů strojně v hornině třídy těžitelnosti I, skupiny 1 až 3 se zhutněním</t>
  </si>
  <si>
    <t>https://podminky.urs.cz/item/CS_URS_2023_01/181951112</t>
  </si>
  <si>
    <t>"viz. Tabulka kubatur C.1.2.9. " 5764,0</t>
  </si>
  <si>
    <t>"přípočty - viz. C.1.2.1. " 63+18+6+27+12+23+50,0+20+22+60+32</t>
  </si>
  <si>
    <t>39</t>
  </si>
  <si>
    <t>182151111</t>
  </si>
  <si>
    <t>Svahování v zářezech v hornině třídy těžitelnosti I skupiny 1 až 3 strojně</t>
  </si>
  <si>
    <t>-1347469707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</si>
  <si>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</si>
  <si>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</si>
  <si>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"viz. Tabulka kubatur C.1.2.9. " 502,0</t>
  </si>
  <si>
    <t>40</t>
  </si>
  <si>
    <t>182251101</t>
  </si>
  <si>
    <t>Svahování násypů strojně</t>
  </si>
  <si>
    <t>1466266240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</si>
  <si>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</si>
  <si>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</si>
  <si>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"viz. Tabulka kubatur C.1.2.9. " 859,0</t>
  </si>
  <si>
    <t>41</t>
  </si>
  <si>
    <t>182351133</t>
  </si>
  <si>
    <t>Rozprostření ornice pl přes 500 m2 ve svahu nad 1:5 tl vrstvy do 200 mm strojně</t>
  </si>
  <si>
    <t>-4095049</t>
  </si>
  <si>
    <t>Rozprostření a urovnání ornice ve svahu sklonu přes 1:5 strojně při souvislé ploše přes 500 m2, tl. vrstvy do 200 mm</t>
  </si>
  <si>
    <t>https://podminky.urs.cz/item/CS_URS_2023_01/182351133</t>
  </si>
  <si>
    <t>Poznámka k položce:_x000D_
Na ohumusování bude použita zemina z výkopu.</t>
  </si>
  <si>
    <t>Zakládání</t>
  </si>
  <si>
    <t>42</t>
  </si>
  <si>
    <t>211561111</t>
  </si>
  <si>
    <t>Výplň odvodňovacích žeber nebo trativodů kamenivem hrubým drceným frakce 4 až 16 mm</t>
  </si>
  <si>
    <t>-858636502</t>
  </si>
  <si>
    <t>Výplň kamenivem do rýh odvodňovacích žeber nebo trativodů bez zhutnění, s úpravou povrchu výplně kamenivem hrubým drceným frakce 4 až 16 mm</t>
  </si>
  <si>
    <t>https://podminky.urs.cz/item/CS_URS_2023_01/211561111</t>
  </si>
  <si>
    <t xml:space="preserve">Poznámka k položce:_x000D_
ŠD fr. 8-16 mm_x000D_
</t>
  </si>
  <si>
    <t>"drenáž - viz. Tabulka kubatur C.1.2.9. " 224,0</t>
  </si>
  <si>
    <t>43</t>
  </si>
  <si>
    <t>212755214</t>
  </si>
  <si>
    <t>Trativody z drenážních trubek plastových flexibilních D 100 mm bez lože</t>
  </si>
  <si>
    <t>m</t>
  </si>
  <si>
    <t>-1923975161</t>
  </si>
  <si>
    <t>Trativody bez lože z drenážních trubek plastových flexibilních D 100 mm</t>
  </si>
  <si>
    <t>https://podminky.urs.cz/item/CS_URS_2023_01/212755214</t>
  </si>
  <si>
    <t>"viz. C.1.2.1." 361,0+720,0</t>
  </si>
  <si>
    <t>44</t>
  </si>
  <si>
    <t>273311124</t>
  </si>
  <si>
    <t>Základové desky z betonu prostého C 12/15</t>
  </si>
  <si>
    <t>-1857746203</t>
  </si>
  <si>
    <t>Základové konstrukce z betonu prostého desky ve výkopu nebo na hlavách pilot C 12/15</t>
  </si>
  <si>
    <t>https://podminky.urs.cz/item/CS_URS_2023_01/273311124</t>
  </si>
  <si>
    <t>Poznámka k položce:_x000D_
C 8/10</t>
  </si>
  <si>
    <t>"rámy - viz. C.1.2.7." 10,0*3,0*0,2+10,0*2,0*0,06</t>
  </si>
  <si>
    <t>45</t>
  </si>
  <si>
    <t>273354111</t>
  </si>
  <si>
    <t>Bednění základových desek - zřízení</t>
  </si>
  <si>
    <t>-1241030977</t>
  </si>
  <si>
    <t>Bednění základových konstrukcí desek zřízení</t>
  </si>
  <si>
    <t>https://podminky.urs.cz/item/CS_URS_2023_01/273354111</t>
  </si>
  <si>
    <t>"rámy - viz. C.1.2.7." 10,0*2*(0,2+0,06)</t>
  </si>
  <si>
    <t>46</t>
  </si>
  <si>
    <t>273354211</t>
  </si>
  <si>
    <t>Bednění základových desek - odstranění</t>
  </si>
  <si>
    <t>-1377098463</t>
  </si>
  <si>
    <t>Bednění základových konstrukcí desek odstranění bednění</t>
  </si>
  <si>
    <t>https://podminky.urs.cz/item/CS_URS_2023_01/273354211</t>
  </si>
  <si>
    <t>47</t>
  </si>
  <si>
    <t>274311125</t>
  </si>
  <si>
    <t>Základové pasy, prahy, věnce a ostruhy z betonu prostého C 16/20</t>
  </si>
  <si>
    <t>1583007876</t>
  </si>
  <si>
    <t>Základové konstrukce z betonu prostého pasy, prahy, věnce a ostruhy ve výkopu nebo na hlavách pilot C 16/20</t>
  </si>
  <si>
    <t>https://podminky.urs.cz/item/CS_URS_2023_01/274311125</t>
  </si>
  <si>
    <t>"prahy předpolí TP - viz. C.1.2.8." 5,5*0,3*0,6*2</t>
  </si>
  <si>
    <t>"základ čela TP - viz. C.1.2.8." 4,4*0,5*0,8*2</t>
  </si>
  <si>
    <t>48</t>
  </si>
  <si>
    <t>274321115</t>
  </si>
  <si>
    <t>Základové pasy, prahy, věnce a ostruhy mostních konstrukcí ze ŽB C 16/20</t>
  </si>
  <si>
    <t>-1581470287</t>
  </si>
  <si>
    <t>Základové konstrukce z betonu železového pásy, prahy, věnce a ostruhy ve výkopu nebo na hlavách pilot C 16/20</t>
  </si>
  <si>
    <t>https://podminky.urs.cz/item/CS_URS_2023_01/274321115</t>
  </si>
  <si>
    <t>"prahy předpolí TP - viz. C.1.2.6." 7,4*0,5*0,8*2+3,4*0,3*0,6</t>
  </si>
  <si>
    <t>"prahy rámů - viz. C.1.2.7." (7,4+8,9)*0,4*0,8+(3,7+3,3)*0,3*1,0</t>
  </si>
  <si>
    <t>"základ čela TP - viz. C.1.2.6." (3,6+2,6)*0,5*0,8</t>
  </si>
  <si>
    <t>49</t>
  </si>
  <si>
    <t>274354111</t>
  </si>
  <si>
    <t>Bednění základových pasů - zřízení</t>
  </si>
  <si>
    <t>-889167059</t>
  </si>
  <si>
    <t>Bednění základových konstrukcí pasů, prahů, věnců a ostruh zřízení</t>
  </si>
  <si>
    <t>https://podminky.urs.cz/item/CS_URS_2023_01/274354111</t>
  </si>
  <si>
    <t>"prahy předpolí TP - viz. C.1.2.6." 7,4*0,8*2*2+(3,4*2*0,6+0,3*2*0,4)</t>
  </si>
  <si>
    <t>"prahy rámů - viz. C.1.2.7." (7,4+0,4)*2*0,8+(8,9+0,4)*2*0,8+(3,7+0,3)*2*1,0+(3,3+0,3)*2*1,0</t>
  </si>
  <si>
    <t>"prahy předpolí TP - viz. C.1.2.8." (5,5+0,3)*2*0,6*2</t>
  </si>
  <si>
    <t>"základ čela TP - viz. C.1.2.6." (3,6+2,6+2*0,5)*2*0,8</t>
  </si>
  <si>
    <t>"základ čela TP - viz. C.1.2.8." (4,4+0,5)*2*0,8*2</t>
  </si>
  <si>
    <t>50</t>
  </si>
  <si>
    <t>274354211</t>
  </si>
  <si>
    <t>Bednění základových pasů - odstranění</t>
  </si>
  <si>
    <t>-700813632</t>
  </si>
  <si>
    <t>Bednění základových konstrukcí pasů, prahů, věnců a ostruh odstranění bednění</t>
  </si>
  <si>
    <t>https://podminky.urs.cz/item/CS_URS_2023_01/274354211</t>
  </si>
  <si>
    <t>51</t>
  </si>
  <si>
    <t>274361412</t>
  </si>
  <si>
    <t>Výztuž základových pasů, prahů, věnců a ostruh ze svařovaných sítí přes 3,5 do 6 kg/m2</t>
  </si>
  <si>
    <t>-1866225934</t>
  </si>
  <si>
    <t>Výztuž základových konstrukcí pasů, prahů, věnců a ostruh ze svařovaných sítí, hmotnosti přes 3,5 do 6 kg/m2</t>
  </si>
  <si>
    <t>https://podminky.urs.cz/item/CS_URS_2023_01/274361412</t>
  </si>
  <si>
    <t>"prahy předpolí TP - viz. C.1.2.6." ((7,3*0,7+1,0*0,4)*2*2+(3,3*0,5+0,2*0,6)*2)*5,4*1,2*0,001</t>
  </si>
  <si>
    <t>"prahy rámů - viz. C.1.2.7." ((7,3+0,3)*2*0,7+7,3*0,3*2+(8,8+0,3)*2*0,7+8,8*0,3*2+(3,6+0,2)*2*0,9+3,6*0,2*2+(3,2+0,2)*2*0,9+3,2*0,2*2)*5,4*1,2*0,001</t>
  </si>
  <si>
    <t>"základ čela TP - viz. C.1.2.6." ((3,5+0,4)*2*0,7+3,5*0,4*2+(2,5+0,4)*2*0,7+2,5*0,4*2)*2*0,8*5,4*1,2*0,001</t>
  </si>
  <si>
    <t>Svislé a kompletní konstrukce</t>
  </si>
  <si>
    <t>52</t>
  </si>
  <si>
    <t>317321118</t>
  </si>
  <si>
    <t>Mostní římsy ze ŽB C 30/37</t>
  </si>
  <si>
    <t>605213127</t>
  </si>
  <si>
    <t>Římsy ze železového betonu C 30/37</t>
  </si>
  <si>
    <t>https://podminky.urs.cz/item/CS_URS_2023_01/317321118</t>
  </si>
  <si>
    <t>"rámy - viz. C.1.2.7." 2,0*(0,3*0,65+0,5*0,4)*2</t>
  </si>
  <si>
    <t>53</t>
  </si>
  <si>
    <t>317353121</t>
  </si>
  <si>
    <t>Bednění mostních říms všech tvarů - zřízení</t>
  </si>
  <si>
    <t>1361329922</t>
  </si>
  <si>
    <t>Bednění mostní římsy zřízení všech tvarů</t>
  </si>
  <si>
    <t>https://podminky.urs.cz/item/CS_URS_2023_01/317353121</t>
  </si>
  <si>
    <t>"rámy - viz. C.1.2.7." (2,0+2*0,3)*0,65+0,5*0,4*2</t>
  </si>
  <si>
    <t>54</t>
  </si>
  <si>
    <t>317353221</t>
  </si>
  <si>
    <t>Bednění mostních říms všech tvarů - odstranění</t>
  </si>
  <si>
    <t>2076269896</t>
  </si>
  <si>
    <t>Bednění mostní římsy odstranění všech tvarů</t>
  </si>
  <si>
    <t>https://podminky.urs.cz/item/CS_URS_2023_01/317353221</t>
  </si>
  <si>
    <t>55</t>
  </si>
  <si>
    <t>317361411</t>
  </si>
  <si>
    <t>Výztuž mostních říms ze svařovaných sítí do 6 kg/m2</t>
  </si>
  <si>
    <t>1229641371</t>
  </si>
  <si>
    <t>Výztuž mostních železobetonových říms ze svařovaných sítí do 6 kg/m2</t>
  </si>
  <si>
    <t>https://podminky.urs.cz/item/CS_URS_2023_01/317361411</t>
  </si>
  <si>
    <t>"rámy - viz. C.1.2.7." ((1,9+0,2)*2*0,55+1,9*0,2*2+(1,9+0,5)*2*0,3+1,9*0,5*2)*2*4,44*1,2*0,001</t>
  </si>
  <si>
    <t>56</t>
  </si>
  <si>
    <t>321213345</t>
  </si>
  <si>
    <t>Zdivo nadzákladové z lomového kamene vodních staveb obkladní s vyspárováním</t>
  </si>
  <si>
    <t>-2045771286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</si>
  <si>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</si>
  <si>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https://podminky.urs.cz/item/CS_URS_2023_01/321213345</t>
  </si>
  <si>
    <t>"čela TP - viz. C.1.2.6." 3,6*0,5*1,3+2,6*0,5*0,8-3,14*0,27*0,27*0,5*2</t>
  </si>
  <si>
    <t>"čela TP - viz. C.1.2.8." 4,4*0,5*1,58*2-3,14*0,51*0,51*0,5*2</t>
  </si>
  <si>
    <t>57</t>
  </si>
  <si>
    <t>348171111</t>
  </si>
  <si>
    <t>Osazení mostního ocelového zábradlí nesnímatelného do betonu říms přímo</t>
  </si>
  <si>
    <t>1558238257</t>
  </si>
  <si>
    <t>Osazení mostního ocelového zábradlí přímo do betonu říms</t>
  </si>
  <si>
    <t>https://podminky.urs.cz/item/CS_URS_2023_01/348171111</t>
  </si>
  <si>
    <t>"rámy - viz. C.1.2.7." 2*2,0</t>
  </si>
  <si>
    <t>58</t>
  </si>
  <si>
    <t>55399040-R</t>
  </si>
  <si>
    <t>Trubkové zábradlí ocelové v. 1,1 m, vč. nátěru</t>
  </si>
  <si>
    <t>175451503</t>
  </si>
  <si>
    <t>59</t>
  </si>
  <si>
    <t>389121111</t>
  </si>
  <si>
    <t>Osazení dílců rámové konstrukce propustků a podchodů hmotnosti do 5 t</t>
  </si>
  <si>
    <t>247573633</t>
  </si>
  <si>
    <t>Osazení dílců rámové konstrukce propustků a podchodů hmotnosti jednotlivě do 5 t</t>
  </si>
  <si>
    <t>https://podminky.urs.cz/item/CS_URS_2023_01/389121111</t>
  </si>
  <si>
    <t>"viz. C.1.2.7." 10,0</t>
  </si>
  <si>
    <t>60</t>
  </si>
  <si>
    <t>CSB.0057280.URS</t>
  </si>
  <si>
    <t>Rámová propusť DN 1000x1500/1000</t>
  </si>
  <si>
    <t>742485271</t>
  </si>
  <si>
    <t>Vodorovné konstrukce</t>
  </si>
  <si>
    <t>61</t>
  </si>
  <si>
    <t>421321107</t>
  </si>
  <si>
    <t>Mostní nosné konstrukce deskové přechodové ze ŽB C 25/30</t>
  </si>
  <si>
    <t>-1805711166</t>
  </si>
  <si>
    <t>Mostní železobetonové nosné konstrukce deskové nebo klenbové deskové přechodové, z betonu C 25/30</t>
  </si>
  <si>
    <t>https://podminky.urs.cz/item/CS_URS_2023_01/421321107</t>
  </si>
  <si>
    <t>"rámy - viz. C.1.2.7." 10,0*3,0*0,25</t>
  </si>
  <si>
    <t>62</t>
  </si>
  <si>
    <t>421351112</t>
  </si>
  <si>
    <t>Bednění boků přechodové desky konstrukcí mostů - zřízení</t>
  </si>
  <si>
    <t>756223732</t>
  </si>
  <si>
    <t>Bednění deskových konstrukcí mostů z betonu železového nebo předpjatého zřízení boků přechodové desky</t>
  </si>
  <si>
    <t>https://podminky.urs.cz/item/CS_URS_2023_01/421351112</t>
  </si>
  <si>
    <t>"rámy - viz. C.1.2.7." 10,0*2*0,25</t>
  </si>
  <si>
    <t>"rámy vyrovnávací vrstva - viz. C.1.2.7." 9,0*2*0,06</t>
  </si>
  <si>
    <t>63</t>
  </si>
  <si>
    <t>421351212</t>
  </si>
  <si>
    <t>Bednění boků přechodové desky konstrukcí mostů - odstranění</t>
  </si>
  <si>
    <t>-1404575324</t>
  </si>
  <si>
    <t>Bednění deskových konstrukcí mostů z betonu železového nebo předpjatého odstranění boků přechodové desky</t>
  </si>
  <si>
    <t>https://podminky.urs.cz/item/CS_URS_2023_01/421351212</t>
  </si>
  <si>
    <t>64</t>
  </si>
  <si>
    <t>421361412</t>
  </si>
  <si>
    <t>Výztuž mostních desek ze svařovaných sítí nad 4 kg/m2</t>
  </si>
  <si>
    <t>1034722984</t>
  </si>
  <si>
    <t>Výztuž deskových konstrukcí ze svařovaných sítí přes 4 kg/m2</t>
  </si>
  <si>
    <t>https://podminky.urs.cz/item/CS_URS_2023_01/421361412</t>
  </si>
  <si>
    <t>"rámy - viz. C.1.2.7." 36,0*4,44*1,2*0,001</t>
  </si>
  <si>
    <t>65</t>
  </si>
  <si>
    <t>451313511</t>
  </si>
  <si>
    <t>Podkladní vrstva z betonu prostého se zvýšenými nároky na prostředí pod dlažbu tl do 100 mm</t>
  </si>
  <si>
    <t>299358414</t>
  </si>
  <si>
    <t>Podkladní vrstva z betonu prostého pod dlažbu se zvýšenými nároky na prostředí tl. do 100 mm</t>
  </si>
  <si>
    <t>https://podminky.urs.cz/item/CS_URS_2023_01/451313511</t>
  </si>
  <si>
    <t>Poznámka k položce:_x000D_
C 16/20</t>
  </si>
  <si>
    <t>"předpolí TP - viz. C.1.2.6." 6,2*6,7+2,8*3,3</t>
  </si>
  <si>
    <t>"předpolí TP - viz. C.1.2.8." 2,0*5,4*2</t>
  </si>
  <si>
    <t>66</t>
  </si>
  <si>
    <t>457451133</t>
  </si>
  <si>
    <t>Ochranná betonová vrstva na izolaci přesýpaných objektů tl 60 mm s výztuží sítí beton C 25/30</t>
  </si>
  <si>
    <t>-627881586</t>
  </si>
  <si>
    <t>Ochranná betonová vrstva na izolaci přesýpaných objektů tloušťky 60 mm s vyhlazením povrchu s výztuží ze sítí C 25/30</t>
  </si>
  <si>
    <t>https://podminky.urs.cz/item/CS_URS_2023_01/457451133</t>
  </si>
  <si>
    <t>"rámy - viz. C.1.2.7." 9,0*3,0</t>
  </si>
  <si>
    <t>67</t>
  </si>
  <si>
    <t>462511270</t>
  </si>
  <si>
    <t>Zához z lomového kamene bez proštěrkování z terénu hmotnost do 200 kg</t>
  </si>
  <si>
    <t>-1090361308</t>
  </si>
  <si>
    <t>Zához z lomového kamene neupraveného záhozového bez proštěrkování z terénu, hmotnosti jednotlivých kamenů do 200 kg</t>
  </si>
  <si>
    <t>https://podminky.urs.cz/item/CS_URS_2023_01/462511270</t>
  </si>
  <si>
    <t>"předpolí rámů - viz. C.1.2.7." 1,3*(2*2,3*0,9+3,7*0,9)+3,0*(2*2,6*0,9+3,7*0,9)</t>
  </si>
  <si>
    <t>"opevnění svahu koryta - viz. Tabulka kubatur C.1.2.10." 327,0</t>
  </si>
  <si>
    <t>68</t>
  </si>
  <si>
    <t>462519002</t>
  </si>
  <si>
    <t>Příplatek za urovnání ploch záhozu z lomového kamene hmotnost do 200 kg</t>
  </si>
  <si>
    <t>2020508074</t>
  </si>
  <si>
    <t>Zához z lomového kamene neupraveného záhozového Příplatek k cenám za urovnání viditelných ploch záhozu z kamene, hmotnosti jednotlivých kamenů do 200 kg</t>
  </si>
  <si>
    <t>https://podminky.urs.cz/item/CS_URS_2023_01/462519002</t>
  </si>
  <si>
    <t>"předpolí prahu rámů " (1,6*3,5+2*1,6*1,4)*2</t>
  </si>
  <si>
    <t>"opevnění svahu koryta" 327,0/0,6</t>
  </si>
  <si>
    <t>69</t>
  </si>
  <si>
    <t>465513227</t>
  </si>
  <si>
    <t>Dlažba z lomového kamene na cementovou maltu s vyspárováním tl 250 mm pro hráze</t>
  </si>
  <si>
    <t>-1849298199</t>
  </si>
  <si>
    <t>Dlažba z lomového kamene lomařsky upraveného na cementovou maltu, s vyspárováním cementovou maltou, tl. kamene 250 mm</t>
  </si>
  <si>
    <t>https://podminky.urs.cz/item/CS_URS_2023_01/465513227</t>
  </si>
  <si>
    <t>"předpolí TP - viz. C.1.2.6." 6,2*6,0+2,8*2,75</t>
  </si>
  <si>
    <t>Komunikace pozemní</t>
  </si>
  <si>
    <t>70</t>
  </si>
  <si>
    <t>561041121</t>
  </si>
  <si>
    <t>Zřízení podkladu ze zeminy upravené vápnem, cementem, směsnými pojivy tl přes 250 do 300 mm pl přes 1000 do 5000 m2</t>
  </si>
  <si>
    <t>-1375508513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</si>
  <si>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</si>
  <si>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https://podminky.urs.cz/item/CS_URS_2023_01/561041121</t>
  </si>
  <si>
    <t>"viz. vzor. řezy C.1.2.4. " (361,0+174,0)*4,13+136,0*5,36</t>
  </si>
  <si>
    <t>"přípočty - viz. C.1.2.1. " 63+18+6+27</t>
  </si>
  <si>
    <t>71</t>
  </si>
  <si>
    <t>561081121</t>
  </si>
  <si>
    <t>Zřízení podkladu ze zeminy upravené vápnem, cementem, směsnými pojivy tl přes 450 do 500 mm pl přes 1000 do 5000 m2</t>
  </si>
  <si>
    <t>-2134135566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</si>
  <si>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</si>
  <si>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https://podminky.urs.cz/item/CS_URS_2023_01/561081121</t>
  </si>
  <si>
    <t>"viz. vzor. řezy C.1.2.4. (KM 0,750-1,296) " 546,0*4,18</t>
  </si>
  <si>
    <t>"přípočty - viz. C.1.2.1. " 12+23+50+20+22+60+32</t>
  </si>
  <si>
    <t>72</t>
  </si>
  <si>
    <t>58530171</t>
  </si>
  <si>
    <t>vápno nehašené CL 90-Q pro úpravu zemin bezprašné</t>
  </si>
  <si>
    <t>-634162941</t>
  </si>
  <si>
    <t>Poznámka k položce:_x000D_
tl. 30 cm - 15,9 kg/m2_x000D_
tl. 50 cm - 26,5 kg/m2</t>
  </si>
  <si>
    <t>(3052,51*15,9+2501,28*26,5)*0,001</t>
  </si>
  <si>
    <t>73</t>
  </si>
  <si>
    <t>564762111</t>
  </si>
  <si>
    <t>Podklad z vibrovaného štěrku VŠ tl 200 mm</t>
  </si>
  <si>
    <t>1093673152</t>
  </si>
  <si>
    <t>Podklad nebo kryt z vibrovaného štěrku VŠ s rozprostřením, vlhčením a zhutněním, po zhutnění tl. 200 mm</t>
  </si>
  <si>
    <t>https://podminky.urs.cz/item/CS_URS_2023_01/564762111</t>
  </si>
  <si>
    <t>"viz. vzor. řezy C.1.2.4. " 1217,0*4,6</t>
  </si>
  <si>
    <t>"přípočty - viz. C.1.2.1. " 63+18+6+27+12+23+50+20+22+60+32</t>
  </si>
  <si>
    <t>74</t>
  </si>
  <si>
    <t>564801111</t>
  </si>
  <si>
    <t>Podklad ze štěrkodrtě ŠD plochy přes 100 m2 tl 30 mm</t>
  </si>
  <si>
    <t>-1208520834</t>
  </si>
  <si>
    <t>Podklad ze štěrkodrti ŠD s rozprostřením a zhutněním plochy přes 100 m2, po zhutnění tl. 30 mm</t>
  </si>
  <si>
    <t>https://podminky.urs.cz/item/CS_URS_2023_01/564801111</t>
  </si>
  <si>
    <t>Poznámka k položce:_x000D_
ŠD fr 0-63 mm</t>
  </si>
  <si>
    <t>"dosypání ŠD - viz. Tabulka kubatur C.1.2.9. " 68,0/0,03</t>
  </si>
  <si>
    <t>75</t>
  </si>
  <si>
    <t>564861111</t>
  </si>
  <si>
    <t>Podklad ze štěrkodrtě ŠD plochy přes 100 m2 tl 200 mm</t>
  </si>
  <si>
    <t>1100338570</t>
  </si>
  <si>
    <t>Podklad ze štěrkodrti ŠD s rozprostřením a zhutněním plochy přes 100 m2, po zhutnění tl. 200 mm</t>
  </si>
  <si>
    <t>https://podminky.urs.cz/item/CS_URS_2023_01/564861111</t>
  </si>
  <si>
    <t>"viz. vzor. řezy C.1.2.4. " (361,0+720,0)*4,75+136,0*4,98</t>
  </si>
  <si>
    <t>76</t>
  </si>
  <si>
    <t>569731111</t>
  </si>
  <si>
    <t>Zpevnění krajnic kamenivem drceným tl 100 mm</t>
  </si>
  <si>
    <t>-1409496387</t>
  </si>
  <si>
    <t>Zpevnění krajnic nebo komunikací pro pěší s rozprostřením a zhutněním, po zhutnění kamenivem drceným tl. 100 mm</t>
  </si>
  <si>
    <t>https://podminky.urs.cz/item/CS_URS_2023_01/569731111</t>
  </si>
  <si>
    <t>"viz. vzor. řezy C.1.2.4. " 1217,0*0,25*2</t>
  </si>
  <si>
    <t>77</t>
  </si>
  <si>
    <t>573451113</t>
  </si>
  <si>
    <t>Dvojitý nátěr z asfaltu v množství 2,1 kg/m2 s posypem</t>
  </si>
  <si>
    <t>726814877</t>
  </si>
  <si>
    <t>Dvojitý nátěr DN s posypem kamenivem a se zaválcováním z asfaltu silničního, v množství 2,1 kg/m2</t>
  </si>
  <si>
    <t>https://podminky.urs.cz/item/CS_URS_2023_01/573451113</t>
  </si>
  <si>
    <t>"viz. vzor. řezy C.1.2.4. " 1217,0*3,5</t>
  </si>
  <si>
    <t>78</t>
  </si>
  <si>
    <t>574381112</t>
  </si>
  <si>
    <t>Penetrační makadam hrubý PMH tl 100 mm</t>
  </si>
  <si>
    <t>2104191614</t>
  </si>
  <si>
    <t>Penetrační makadam PM s rozprostřením kameniva na sucho, s prolitím živicí, s posypem drtí a se zhutněním hrubý (PMH) z kameniva hrubého drceného, po zhutnění tl. 100 mm</t>
  </si>
  <si>
    <t>https://podminky.urs.cz/item/CS_URS_2023_01/574381112</t>
  </si>
  <si>
    <t>"viz. vzor. řezy C.1.2.4. " 1217,0*3,65</t>
  </si>
  <si>
    <t>79</t>
  </si>
  <si>
    <t>599142111</t>
  </si>
  <si>
    <t>Úprava zálivky dilatačních nebo pracovních spár v cementobetonovém krytu hl do 40 mm š přes 20 do 40 mm</t>
  </si>
  <si>
    <t>1615511551</t>
  </si>
  <si>
    <t>Úprava zálivky dilatačních nebo pracovních spár v cementobetonovém krytu, hloubky do 40 mm, šířky přes 20 do 40 mm</t>
  </si>
  <si>
    <t>https://podminky.urs.cz/item/CS_URS_2023_01/599142111</t>
  </si>
  <si>
    <t>"ZÚ - viz. C.1.2.1." 3,5</t>
  </si>
  <si>
    <t>Úpravy povrchů, podlahy a osazování výplní</t>
  </si>
  <si>
    <t>80</t>
  </si>
  <si>
    <t>628611131</t>
  </si>
  <si>
    <t>Nátěr betonu mostu akrylátový 2x ochranný pružný S4 (OS-C)</t>
  </si>
  <si>
    <t>-1032622398</t>
  </si>
  <si>
    <t>Nátěr mostních betonových konstrukcí akrylátový na siloxanové a plasticko-elastické bázi 2x ochranný pružný S4 (OS-C (OS 4))</t>
  </si>
  <si>
    <t>https://podminky.urs.cz/item/CS_URS_2023_01/628611131</t>
  </si>
  <si>
    <t>"římsy rámů - viz. C.1.2.7." 2,0*0,8+(2,0+2*0,3)*0,65+0,5*0,4*2</t>
  </si>
  <si>
    <t>Trubní vedení</t>
  </si>
  <si>
    <t>81</t>
  </si>
  <si>
    <t>895641111</t>
  </si>
  <si>
    <t>Zřízení drenážní vyústě z betonových prefabrikátů dvoudílné</t>
  </si>
  <si>
    <t>-800519171</t>
  </si>
  <si>
    <t>Zřízení drenážní výustě typové z betonových prefabrikovaných dílců dvoudílné</t>
  </si>
  <si>
    <t>https://podminky.urs.cz/item/CS_URS_2023_01/895641111</t>
  </si>
  <si>
    <t>82</t>
  </si>
  <si>
    <t>59299014-R</t>
  </si>
  <si>
    <t>Drenážní výusť prefabrikovaná</t>
  </si>
  <si>
    <t>ks</t>
  </si>
  <si>
    <t>-410316954</t>
  </si>
  <si>
    <t>Ostatní konstrukce a práce, bourání</t>
  </si>
  <si>
    <t>83</t>
  </si>
  <si>
    <t>919521013</t>
  </si>
  <si>
    <t>Zřízení propustků z trub betonových DN 400</t>
  </si>
  <si>
    <t>65615102</t>
  </si>
  <si>
    <t>Zřízení propustků a hospodářských přejezdů z trub betonových a železobetonových do DN 400</t>
  </si>
  <si>
    <t>https://podminky.urs.cz/item/CS_URS_2023_01/919521013</t>
  </si>
  <si>
    <t>"TP - viz. C.1.2.6." 5,0</t>
  </si>
  <si>
    <t>84</t>
  </si>
  <si>
    <t>59223021</t>
  </si>
  <si>
    <t>trouba betonová hrdlová DN 400</t>
  </si>
  <si>
    <t>-1323874469</t>
  </si>
  <si>
    <t>5,0*1,02</t>
  </si>
  <si>
    <t>85</t>
  </si>
  <si>
    <t>919521017</t>
  </si>
  <si>
    <t>Zřízení propustků z trub betonových DN 800</t>
  </si>
  <si>
    <t>-1498909421</t>
  </si>
  <si>
    <t>Zřízení propustků a hospodářských přejezdů z trub betonových a železobetonových do DN 800</t>
  </si>
  <si>
    <t>https://podminky.urs.cz/item/CS_URS_2023_01/919521017</t>
  </si>
  <si>
    <t>"TP - viz. C.1.2.8." 10,0</t>
  </si>
  <si>
    <t>86</t>
  </si>
  <si>
    <t>59223014</t>
  </si>
  <si>
    <t>trouba betonová hrdlová DN 800</t>
  </si>
  <si>
    <t>1125797044</t>
  </si>
  <si>
    <t>10,0*1,02</t>
  </si>
  <si>
    <t>87</t>
  </si>
  <si>
    <t>919735111</t>
  </si>
  <si>
    <t>Řezání stávajícího živičného krytu hl do 50 mm</t>
  </si>
  <si>
    <t>1343520297</t>
  </si>
  <si>
    <t>Řezání stávajícího živičného krytu nebo podkladu hloubky do 50 mm</t>
  </si>
  <si>
    <t>https://podminky.urs.cz/item/CS_URS_2023_01/919735111</t>
  </si>
  <si>
    <t>88</t>
  </si>
  <si>
    <t>966008112</t>
  </si>
  <si>
    <t>Bourání trubního propustku DN přes 300 do 500</t>
  </si>
  <si>
    <t>917089412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</si>
  <si>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</si>
  <si>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https://podminky.urs.cz/item/CS_URS_2023_01/966008112</t>
  </si>
  <si>
    <t>"DN 400 - viz. C.1.2.1." 10,0+10,0</t>
  </si>
  <si>
    <t>997</t>
  </si>
  <si>
    <t>Přesun sutě</t>
  </si>
  <si>
    <t>89</t>
  </si>
  <si>
    <t>997221571</t>
  </si>
  <si>
    <t>Vodorovná doprava vybouraných hmot do 1 km</t>
  </si>
  <si>
    <t>1864564291</t>
  </si>
  <si>
    <t>Vodorovná doprava vybouraných hmot bez naložení, ale se složením a s hrubým urovnáním na vzdálenost do 1 km</t>
  </si>
  <si>
    <t>https://podminky.urs.cz/item/CS_URS_2023_01/997221571</t>
  </si>
  <si>
    <t>"trubky z TP" 19,600</t>
  </si>
  <si>
    <t>90</t>
  </si>
  <si>
    <t>997221579</t>
  </si>
  <si>
    <t>Příplatek ZKD 1 km u vodorovné dopravy vybouraných hmot</t>
  </si>
  <si>
    <t>-1776521091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</si>
  <si>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</si>
  <si>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</si>
  <si>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26*19,600</t>
  </si>
  <si>
    <t>91</t>
  </si>
  <si>
    <t>997221861</t>
  </si>
  <si>
    <t>Poplatek za uložení stavebního odpadu na recyklační skládce (skládkovné) z prostého betonu pod kódem 17 01 01</t>
  </si>
  <si>
    <t>1063279276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</si>
  <si>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</si>
  <si>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</si>
  <si>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998</t>
  </si>
  <si>
    <t>Přesun hmot</t>
  </si>
  <si>
    <t>92</t>
  </si>
  <si>
    <t>998225111</t>
  </si>
  <si>
    <t>Přesun hmot pro pozemní komunikace s krytem z kamene, monolitickým betonovým nebo živičným</t>
  </si>
  <si>
    <t>1197908430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</si>
  <si>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</si>
  <si>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</si>
  <si>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PSV</t>
  </si>
  <si>
    <t>Práce a dodávky PSV</t>
  </si>
  <si>
    <t>711</t>
  </si>
  <si>
    <t>Izolace proti vodě, vlhkosti a plynům</t>
  </si>
  <si>
    <t>93</t>
  </si>
  <si>
    <t>711311001</t>
  </si>
  <si>
    <t>Provedení hydroizolace mostovek za studena lakem asfaltovým penetračním</t>
  </si>
  <si>
    <t>-1842954658</t>
  </si>
  <si>
    <t>Provedení izolace mostovek natěradly a tmely za studena nátěrem lakem asfaltovým penetračním</t>
  </si>
  <si>
    <t>https://podminky.urs.cz/item/CS_URS_2023_01/711311001</t>
  </si>
  <si>
    <t>"rámy - viz. C.1.2.7." 10,0*5,2</t>
  </si>
  <si>
    <t>94</t>
  </si>
  <si>
    <t>11163150</t>
  </si>
  <si>
    <t>lak penetrační asfaltový</t>
  </si>
  <si>
    <t>1096374441</t>
  </si>
  <si>
    <t>52,0*0,00032</t>
  </si>
  <si>
    <t>95</t>
  </si>
  <si>
    <t>711321131</t>
  </si>
  <si>
    <t>Provedení hydroizolace mostovek za horka nátěrem asfaltovým</t>
  </si>
  <si>
    <t>-710368347</t>
  </si>
  <si>
    <t>Provedení izolace mostovek natěradly a tmely za horka nátěrem asfaltovým</t>
  </si>
  <si>
    <t>https://podminky.urs.cz/item/CS_URS_2023_01/711321131</t>
  </si>
  <si>
    <t>96</t>
  </si>
  <si>
    <t>11161332</t>
  </si>
  <si>
    <t>asfalt pro izolaci trub</t>
  </si>
  <si>
    <t>-724240348</t>
  </si>
  <si>
    <t>52,0*0,00158</t>
  </si>
  <si>
    <t>97</t>
  </si>
  <si>
    <t>711331382</t>
  </si>
  <si>
    <t>Provedení hydroizolace mostovek pásy na sucho AIP nebo tkaniny</t>
  </si>
  <si>
    <t>-1741099275</t>
  </si>
  <si>
    <t>Provedení izolace mostovek pásy na sucho AIP nebo tkaniny</t>
  </si>
  <si>
    <t>https://podminky.urs.cz/item/CS_URS_2023_01/711331382</t>
  </si>
  <si>
    <t>98</t>
  </si>
  <si>
    <t>69311082</t>
  </si>
  <si>
    <t>geotextilie netkaná separační, ochranná, filtrační, drenážní PP 500g/m2</t>
  </si>
  <si>
    <t>1766743393</t>
  </si>
  <si>
    <t>52,0*1,15</t>
  </si>
  <si>
    <t>99</t>
  </si>
  <si>
    <t>711341564</t>
  </si>
  <si>
    <t>Provedení hydroizolace mostovek pásy přitavením NAIP</t>
  </si>
  <si>
    <t>201516968</t>
  </si>
  <si>
    <t>Provedení izolace mostovek pásy přitavením NAIP</t>
  </si>
  <si>
    <t>https://podminky.urs.cz/item/CS_URS_2023_01/711341564</t>
  </si>
  <si>
    <t>100</t>
  </si>
  <si>
    <t>62855015</t>
  </si>
  <si>
    <t>pás asfaltový natavitelný modifikovaný SBS tl 5,0mm pro dopravní stavby s vložkou ze polyesterové rohože a hrubozrnným břidličným posypem na horním povrchu</t>
  </si>
  <si>
    <t>1039183966</t>
  </si>
  <si>
    <t>101</t>
  </si>
  <si>
    <t>998711101</t>
  </si>
  <si>
    <t>Přesun hmot tonážní pro izolace proti vodě, vlhkosti a plynům v objektech v do 6 m</t>
  </si>
  <si>
    <t>1972705560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</si>
  <si>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</si>
  <si>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</si>
  <si>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</si>
  <si>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</si>
  <si>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</si>
  <si>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</si>
  <si>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</si>
  <si>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</si>
  <si>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</si>
  <si>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</si>
  <si>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</si>
  <si>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</si>
  <si>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</si>
  <si>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</si>
  <si>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</si>
  <si>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lávek přes výkopy. Zajištění výkopů zábradlím. Zřízení čistících zón před výjezdem z obvodu staveniště. Zajištění bezpečnosti práce a ochrany životního prostředí.</t>
  </si>
  <si>
    <t>031002002</t>
  </si>
  <si>
    <t>Dopravní značení na staveništi</t>
  </si>
  <si>
    <t>-11260583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</si>
  <si>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stavby.</t>
  </si>
  <si>
    <t>031004000</t>
  </si>
  <si>
    <t>Práce v ochranném pásmu</t>
  </si>
  <si>
    <t>-470979589</t>
  </si>
  <si>
    <t>Poznámka k položce:_x000D_
Práce v ochranném pásmu nadzemního vedení VN a lesa.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</si>
  <si>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</si>
  <si>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</si>
  <si>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</si>
  <si>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</si>
  <si>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</si>
  <si>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Geodetické vytýčení před zahájením realizace 
stavebních prací</t>
  </si>
  <si>
    <t>Poznámka k položce:_x000D_
cesta dl. 1217 m</t>
  </si>
  <si>
    <t>091003000</t>
  </si>
  <si>
    <t xml:space="preserve">Geodetické práce po výstavbě </t>
  </si>
  <si>
    <t>-1902243394</t>
  </si>
  <si>
    <t>Geodetické práce po výstavbě</t>
  </si>
  <si>
    <t>Poznámka k položce:_x000D_
Geodetické zaměření skutečně provedeného díla vč. případných geometrických plánů pro kolaudační řízení, případné majetkové vypořádání a zápis díla do KN. 3x v grafické (tištěné) podobě a 1x v digitálním vyhotovení, GP v patřičných počtech pro zápis do KN.</t>
  </si>
  <si>
    <t>091204000</t>
  </si>
  <si>
    <t>Dokumentace skutečného provedení stavby</t>
  </si>
  <si>
    <t>-955265231</t>
  </si>
  <si>
    <t>Poznámka k položce:_x000D_
Vypracování projektové dokumentace skutečného provedení díla 3x v grafické (tištěné) podobě a 1x v digitálním vyhotovení.</t>
  </si>
  <si>
    <t>091400000</t>
  </si>
  <si>
    <t>Vypracování Plánu opatření pro případ havárie</t>
  </si>
  <si>
    <t>514624116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</si>
  <si>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</si>
  <si>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</si>
  <si>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</si>
  <si>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Po vytvoření pláně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</t>
  </si>
  <si>
    <t>091406000</t>
  </si>
  <si>
    <t>Publicita projektu - informační tabule</t>
  </si>
  <si>
    <t>-1450318692</t>
  </si>
  <si>
    <t>Poznámka k položce:_x000D_
Zhotovení a instalace prezentační cedule 
nejpozději do jednoho měsíce od převzetí staveniště (dočasná) na místě realizace a následná instalace prezentační cedule po dokončení stavby (trvalá).</t>
  </si>
  <si>
    <t>091806000</t>
  </si>
  <si>
    <t>Zajištění všech nezbytných průzkumů nutných pro řádné provádění a dokončení díla</t>
  </si>
  <si>
    <t>-2041269969</t>
  </si>
  <si>
    <t>Poznámka k položce:_x000D_
- předběžný záchranný archeologický výzkum</t>
  </si>
  <si>
    <t>091806001</t>
  </si>
  <si>
    <t>Analýza všech druhů odpadů ukládaných na skládku</t>
  </si>
  <si>
    <t>1831788076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</si>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</sst>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32251104" TargetMode="External"/><Relationship Id="rId18" Type="http://schemas.openxmlformats.org/officeDocument/2006/relationships/hyperlink" Target="https://podminky.urs.cz/item/CS_URS_2023_01/132354203" TargetMode="External"/><Relationship Id="rId26" Type="http://schemas.openxmlformats.org/officeDocument/2006/relationships/hyperlink" Target="https://podminky.urs.cz/item/CS_URS_2023_01/162751119" TargetMode="External"/><Relationship Id="rId39" Type="http://schemas.openxmlformats.org/officeDocument/2006/relationships/hyperlink" Target="https://podminky.urs.cz/item/CS_URS_2023_01/211561111" TargetMode="External"/><Relationship Id="rId21" Type="http://schemas.openxmlformats.org/officeDocument/2006/relationships/hyperlink" Target="https://podminky.urs.cz/item/CS_URS_2023_01/162201422" TargetMode="External"/><Relationship Id="rId34" Type="http://schemas.openxmlformats.org/officeDocument/2006/relationships/hyperlink" Target="https://podminky.urs.cz/item/CS_URS_2023_01/181451123" TargetMode="External"/><Relationship Id="rId42" Type="http://schemas.openxmlformats.org/officeDocument/2006/relationships/hyperlink" Target="https://podminky.urs.cz/item/CS_URS_2023_01/273354111" TargetMode="External"/><Relationship Id="rId47" Type="http://schemas.openxmlformats.org/officeDocument/2006/relationships/hyperlink" Target="https://podminky.urs.cz/item/CS_URS_2023_01/274354211" TargetMode="External"/><Relationship Id="rId50" Type="http://schemas.openxmlformats.org/officeDocument/2006/relationships/hyperlink" Target="https://podminky.urs.cz/item/CS_URS_2023_01/317353121" TargetMode="External"/><Relationship Id="rId55" Type="http://schemas.openxmlformats.org/officeDocument/2006/relationships/hyperlink" Target="https://podminky.urs.cz/item/CS_URS_2023_01/389121111" TargetMode="External"/><Relationship Id="rId63" Type="http://schemas.openxmlformats.org/officeDocument/2006/relationships/hyperlink" Target="https://podminky.urs.cz/item/CS_URS_2023_01/462519002" TargetMode="External"/><Relationship Id="rId68" Type="http://schemas.openxmlformats.org/officeDocument/2006/relationships/hyperlink" Target="https://podminky.urs.cz/item/CS_URS_2023_01/564801111" TargetMode="External"/><Relationship Id="rId76" Type="http://schemas.openxmlformats.org/officeDocument/2006/relationships/hyperlink" Target="https://podminky.urs.cz/item/CS_URS_2023_01/919521013" TargetMode="External"/><Relationship Id="rId84" Type="http://schemas.openxmlformats.org/officeDocument/2006/relationships/hyperlink" Target="https://podminky.urs.cz/item/CS_URS_2023_01/711311001" TargetMode="External"/><Relationship Id="rId89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12251104" TargetMode="External"/><Relationship Id="rId71" Type="http://schemas.openxmlformats.org/officeDocument/2006/relationships/hyperlink" Target="https://podminky.urs.cz/item/CS_URS_2023_01/573451113" TargetMode="External"/><Relationship Id="rId2" Type="http://schemas.openxmlformats.org/officeDocument/2006/relationships/hyperlink" Target="https://podminky.urs.cz/item/CS_URS_2023_01/112101102" TargetMode="External"/><Relationship Id="rId16" Type="http://schemas.openxmlformats.org/officeDocument/2006/relationships/hyperlink" Target="https://podminky.urs.cz/item/CS_URS_2023_01/132351104" TargetMode="External"/><Relationship Id="rId29" Type="http://schemas.openxmlformats.org/officeDocument/2006/relationships/hyperlink" Target="https://podminky.urs.cz/item/CS_URS_2023_01/167151101" TargetMode="External"/><Relationship Id="rId11" Type="http://schemas.openxmlformats.org/officeDocument/2006/relationships/hyperlink" Target="https://podminky.urs.cz/item/CS_URS_2023_01/131251105" TargetMode="External"/><Relationship Id="rId24" Type="http://schemas.openxmlformats.org/officeDocument/2006/relationships/hyperlink" Target="https://podminky.urs.cz/item/CS_URS_2023_01/162301974" TargetMode="External"/><Relationship Id="rId32" Type="http://schemas.openxmlformats.org/officeDocument/2006/relationships/hyperlink" Target="https://podminky.urs.cz/item/CS_URS_2023_01/171251201" TargetMode="External"/><Relationship Id="rId37" Type="http://schemas.openxmlformats.org/officeDocument/2006/relationships/hyperlink" Target="https://podminky.urs.cz/item/CS_URS_2023_01/182251101" TargetMode="External"/><Relationship Id="rId40" Type="http://schemas.openxmlformats.org/officeDocument/2006/relationships/hyperlink" Target="https://podminky.urs.cz/item/CS_URS_2023_01/212755214" TargetMode="External"/><Relationship Id="rId45" Type="http://schemas.openxmlformats.org/officeDocument/2006/relationships/hyperlink" Target="https://podminky.urs.cz/item/CS_URS_2023_01/274321115" TargetMode="External"/><Relationship Id="rId53" Type="http://schemas.openxmlformats.org/officeDocument/2006/relationships/hyperlink" Target="https://podminky.urs.cz/item/CS_URS_2023_01/321213345" TargetMode="External"/><Relationship Id="rId58" Type="http://schemas.openxmlformats.org/officeDocument/2006/relationships/hyperlink" Target="https://podminky.urs.cz/item/CS_URS_2023_01/421351212" TargetMode="External"/><Relationship Id="rId66" Type="http://schemas.openxmlformats.org/officeDocument/2006/relationships/hyperlink" Target="https://podminky.urs.cz/item/CS_URS_2023_01/561081121" TargetMode="External"/><Relationship Id="rId74" Type="http://schemas.openxmlformats.org/officeDocument/2006/relationships/hyperlink" Target="https://podminky.urs.cz/item/CS_URS_2023_01/628611131" TargetMode="External"/><Relationship Id="rId79" Type="http://schemas.openxmlformats.org/officeDocument/2006/relationships/hyperlink" Target="https://podminky.urs.cz/item/CS_URS_2023_01/966008112" TargetMode="External"/><Relationship Id="rId87" Type="http://schemas.openxmlformats.org/officeDocument/2006/relationships/hyperlink" Target="https://podminky.urs.cz/item/CS_URS_2023_01/711341564" TargetMode="External"/><Relationship Id="rId5" Type="http://schemas.openxmlformats.org/officeDocument/2006/relationships/hyperlink" Target="https://podminky.urs.cz/item/CS_URS_2023_01/112155311" TargetMode="External"/><Relationship Id="rId61" Type="http://schemas.openxmlformats.org/officeDocument/2006/relationships/hyperlink" Target="https://podminky.urs.cz/item/CS_URS_2023_01/457451133" TargetMode="External"/><Relationship Id="rId82" Type="http://schemas.openxmlformats.org/officeDocument/2006/relationships/hyperlink" Target="https://podminky.urs.cz/item/CS_URS_2023_01/997221861" TargetMode="External"/><Relationship Id="rId19" Type="http://schemas.openxmlformats.org/officeDocument/2006/relationships/hyperlink" Target="https://podminky.urs.cz/item/CS_URS_2023_01/151101101" TargetMode="External"/><Relationship Id="rId4" Type="http://schemas.openxmlformats.org/officeDocument/2006/relationships/hyperlink" Target="https://podminky.urs.cz/item/CS_URS_2023_01/112155221" TargetMode="External"/><Relationship Id="rId9" Type="http://schemas.openxmlformats.org/officeDocument/2006/relationships/hyperlink" Target="https://podminky.urs.cz/item/CS_URS_2023_01/122251103" TargetMode="External"/><Relationship Id="rId14" Type="http://schemas.openxmlformats.org/officeDocument/2006/relationships/hyperlink" Target="https://podminky.urs.cz/item/CS_URS_2023_01/132251251" TargetMode="External"/><Relationship Id="rId22" Type="http://schemas.openxmlformats.org/officeDocument/2006/relationships/hyperlink" Target="https://podminky.urs.cz/item/CS_URS_2023_01/162201424" TargetMode="External"/><Relationship Id="rId27" Type="http://schemas.openxmlformats.org/officeDocument/2006/relationships/hyperlink" Target="https://podminky.urs.cz/item/CS_URS_2023_01/162751137" TargetMode="External"/><Relationship Id="rId30" Type="http://schemas.openxmlformats.org/officeDocument/2006/relationships/hyperlink" Target="https://podminky.urs.cz/item/CS_URS_2023_01/171153101" TargetMode="External"/><Relationship Id="rId35" Type="http://schemas.openxmlformats.org/officeDocument/2006/relationships/hyperlink" Target="https://podminky.urs.cz/item/CS_URS_2023_01/181951112" TargetMode="External"/><Relationship Id="rId43" Type="http://schemas.openxmlformats.org/officeDocument/2006/relationships/hyperlink" Target="https://podminky.urs.cz/item/CS_URS_2023_01/273354211" TargetMode="External"/><Relationship Id="rId48" Type="http://schemas.openxmlformats.org/officeDocument/2006/relationships/hyperlink" Target="https://podminky.urs.cz/item/CS_URS_2023_01/274361412" TargetMode="External"/><Relationship Id="rId56" Type="http://schemas.openxmlformats.org/officeDocument/2006/relationships/hyperlink" Target="https://podminky.urs.cz/item/CS_URS_2023_01/421321107" TargetMode="External"/><Relationship Id="rId64" Type="http://schemas.openxmlformats.org/officeDocument/2006/relationships/hyperlink" Target="https://podminky.urs.cz/item/CS_URS_2023_01/465513227" TargetMode="External"/><Relationship Id="rId69" Type="http://schemas.openxmlformats.org/officeDocument/2006/relationships/hyperlink" Target="https://podminky.urs.cz/item/CS_URS_2023_01/564861111" TargetMode="External"/><Relationship Id="rId77" Type="http://schemas.openxmlformats.org/officeDocument/2006/relationships/hyperlink" Target="https://podminky.urs.cz/item/CS_URS_2023_01/919521017" TargetMode="External"/><Relationship Id="rId8" Type="http://schemas.openxmlformats.org/officeDocument/2006/relationships/hyperlink" Target="https://podminky.urs.cz/item/CS_URS_2023_01/115101201" TargetMode="External"/><Relationship Id="rId51" Type="http://schemas.openxmlformats.org/officeDocument/2006/relationships/hyperlink" Target="https://podminky.urs.cz/item/CS_URS_2023_01/317353221" TargetMode="External"/><Relationship Id="rId72" Type="http://schemas.openxmlformats.org/officeDocument/2006/relationships/hyperlink" Target="https://podminky.urs.cz/item/CS_URS_2023_01/574381112" TargetMode="External"/><Relationship Id="rId80" Type="http://schemas.openxmlformats.org/officeDocument/2006/relationships/hyperlink" Target="https://podminky.urs.cz/item/CS_URS_2023_01/997221571" TargetMode="External"/><Relationship Id="rId85" Type="http://schemas.openxmlformats.org/officeDocument/2006/relationships/hyperlink" Target="https://podminky.urs.cz/item/CS_URS_2023_01/711321131" TargetMode="External"/><Relationship Id="rId3" Type="http://schemas.openxmlformats.org/officeDocument/2006/relationships/hyperlink" Target="https://podminky.urs.cz/item/CS_URS_2023_01/112101104" TargetMode="External"/><Relationship Id="rId12" Type="http://schemas.openxmlformats.org/officeDocument/2006/relationships/hyperlink" Target="https://podminky.urs.cz/item/CS_URS_2023_01/131351105" TargetMode="External"/><Relationship Id="rId17" Type="http://schemas.openxmlformats.org/officeDocument/2006/relationships/hyperlink" Target="https://podminky.urs.cz/item/CS_URS_2023_01/132351251" TargetMode="External"/><Relationship Id="rId25" Type="http://schemas.openxmlformats.org/officeDocument/2006/relationships/hyperlink" Target="https://podminky.urs.cz/item/CS_URS_2023_01/162751117" TargetMode="External"/><Relationship Id="rId33" Type="http://schemas.openxmlformats.org/officeDocument/2006/relationships/hyperlink" Target="https://podminky.urs.cz/item/CS_URS_2023_01/174151101" TargetMode="External"/><Relationship Id="rId38" Type="http://schemas.openxmlformats.org/officeDocument/2006/relationships/hyperlink" Target="https://podminky.urs.cz/item/CS_URS_2023_01/182351133" TargetMode="External"/><Relationship Id="rId46" Type="http://schemas.openxmlformats.org/officeDocument/2006/relationships/hyperlink" Target="https://podminky.urs.cz/item/CS_URS_2023_01/274354111" TargetMode="External"/><Relationship Id="rId59" Type="http://schemas.openxmlformats.org/officeDocument/2006/relationships/hyperlink" Target="https://podminky.urs.cz/item/CS_URS_2023_01/421361412" TargetMode="External"/><Relationship Id="rId67" Type="http://schemas.openxmlformats.org/officeDocument/2006/relationships/hyperlink" Target="https://podminky.urs.cz/item/CS_URS_2023_01/564762111" TargetMode="External"/><Relationship Id="rId20" Type="http://schemas.openxmlformats.org/officeDocument/2006/relationships/hyperlink" Target="https://podminky.urs.cz/item/CS_URS_2023_01/151101111" TargetMode="External"/><Relationship Id="rId41" Type="http://schemas.openxmlformats.org/officeDocument/2006/relationships/hyperlink" Target="https://podminky.urs.cz/item/CS_URS_2023_01/273311124" TargetMode="External"/><Relationship Id="rId54" Type="http://schemas.openxmlformats.org/officeDocument/2006/relationships/hyperlink" Target="https://podminky.urs.cz/item/CS_URS_2023_01/348171111" TargetMode="External"/><Relationship Id="rId62" Type="http://schemas.openxmlformats.org/officeDocument/2006/relationships/hyperlink" Target="https://podminky.urs.cz/item/CS_URS_2023_01/462511270" TargetMode="External"/><Relationship Id="rId70" Type="http://schemas.openxmlformats.org/officeDocument/2006/relationships/hyperlink" Target="https://podminky.urs.cz/item/CS_URS_2023_01/569731111" TargetMode="External"/><Relationship Id="rId75" Type="http://schemas.openxmlformats.org/officeDocument/2006/relationships/hyperlink" Target="https://podminky.urs.cz/item/CS_URS_2023_01/895641111" TargetMode="External"/><Relationship Id="rId83" Type="http://schemas.openxmlformats.org/officeDocument/2006/relationships/hyperlink" Target="https://podminky.urs.cz/item/CS_URS_2023_01/998225111" TargetMode="External"/><Relationship Id="rId88" Type="http://schemas.openxmlformats.org/officeDocument/2006/relationships/hyperlink" Target="https://podminky.urs.cz/item/CS_URS_2023_01/998711101" TargetMode="External"/><Relationship Id="rId1" Type="http://schemas.openxmlformats.org/officeDocument/2006/relationships/hyperlink" Target="https://podminky.urs.cz/item/CS_URS_2023_01/111251101" TargetMode="External"/><Relationship Id="rId6" Type="http://schemas.openxmlformats.org/officeDocument/2006/relationships/hyperlink" Target="https://podminky.urs.cz/item/CS_URS_2023_01/112251102" TargetMode="External"/><Relationship Id="rId15" Type="http://schemas.openxmlformats.org/officeDocument/2006/relationships/hyperlink" Target="https://podminky.urs.cz/item/CS_URS_2023_01/132254203" TargetMode="External"/><Relationship Id="rId23" Type="http://schemas.openxmlformats.org/officeDocument/2006/relationships/hyperlink" Target="https://podminky.urs.cz/item/CS_URS_2023_01/162301972" TargetMode="External"/><Relationship Id="rId28" Type="http://schemas.openxmlformats.org/officeDocument/2006/relationships/hyperlink" Target="https://podminky.urs.cz/item/CS_URS_2023_01/162751139" TargetMode="External"/><Relationship Id="rId36" Type="http://schemas.openxmlformats.org/officeDocument/2006/relationships/hyperlink" Target="https://podminky.urs.cz/item/CS_URS_2023_01/182151111" TargetMode="External"/><Relationship Id="rId49" Type="http://schemas.openxmlformats.org/officeDocument/2006/relationships/hyperlink" Target="https://podminky.urs.cz/item/CS_URS_2023_01/317321118" TargetMode="External"/><Relationship Id="rId57" Type="http://schemas.openxmlformats.org/officeDocument/2006/relationships/hyperlink" Target="https://podminky.urs.cz/item/CS_URS_2023_01/421351112" TargetMode="External"/><Relationship Id="rId10" Type="http://schemas.openxmlformats.org/officeDocument/2006/relationships/hyperlink" Target="https://podminky.urs.cz/item/CS_URS_2023_01/122252206" TargetMode="External"/><Relationship Id="rId31" Type="http://schemas.openxmlformats.org/officeDocument/2006/relationships/hyperlink" Target="https://podminky.urs.cz/item/CS_URS_2023_01/171201231" TargetMode="External"/><Relationship Id="rId44" Type="http://schemas.openxmlformats.org/officeDocument/2006/relationships/hyperlink" Target="https://podminky.urs.cz/item/CS_URS_2023_01/274311125" TargetMode="External"/><Relationship Id="rId52" Type="http://schemas.openxmlformats.org/officeDocument/2006/relationships/hyperlink" Target="https://podminky.urs.cz/item/CS_URS_2023_01/317361411" TargetMode="External"/><Relationship Id="rId60" Type="http://schemas.openxmlformats.org/officeDocument/2006/relationships/hyperlink" Target="https://podminky.urs.cz/item/CS_URS_2023_01/451313511" TargetMode="External"/><Relationship Id="rId65" Type="http://schemas.openxmlformats.org/officeDocument/2006/relationships/hyperlink" Target="https://podminky.urs.cz/item/CS_URS_2023_01/561041121" TargetMode="External"/><Relationship Id="rId73" Type="http://schemas.openxmlformats.org/officeDocument/2006/relationships/hyperlink" Target="https://podminky.urs.cz/item/CS_URS_2023_01/599142111" TargetMode="External"/><Relationship Id="rId78" Type="http://schemas.openxmlformats.org/officeDocument/2006/relationships/hyperlink" Target="https://podminky.urs.cz/item/CS_URS_2023_01/919735111" TargetMode="External"/><Relationship Id="rId81" Type="http://schemas.openxmlformats.org/officeDocument/2006/relationships/hyperlink" Target="https://podminky.urs.cz/item/CS_URS_2023_01/997221579" TargetMode="External"/><Relationship Id="rId86" Type="http://schemas.openxmlformats.org/officeDocument/2006/relationships/hyperlink" Target="https://podminky.urs.cz/item/CS_URS_2023_01/71133138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1"/>
      <c r="AQ5" s="21"/>
      <c r="AR5" s="19"/>
      <c r="BE5" s="29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1"/>
      <c r="AQ6" s="21"/>
      <c r="AR6" s="19"/>
      <c r="BE6" s="30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0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0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00"/>
      <c r="BS13" s="16" t="s">
        <v>6</v>
      </c>
    </row>
    <row r="14" spans="1:74" ht="12.75">
      <c r="B14" s="20"/>
      <c r="C14" s="21"/>
      <c r="D14" s="21"/>
      <c r="E14" s="305" t="s">
        <v>30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0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0"/>
    </row>
    <row r="23" spans="1:71" s="1" customFormat="1" ht="47.25" customHeight="1">
      <c r="B23" s="20"/>
      <c r="C23" s="21"/>
      <c r="D23" s="21"/>
      <c r="E23" s="307" t="s">
        <v>36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1"/>
      <c r="AP23" s="21"/>
      <c r="AQ23" s="21"/>
      <c r="AR23" s="19"/>
      <c r="BE23" s="30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8">
        <f>ROUND(AG54,2)</f>
        <v>0</v>
      </c>
      <c r="AL26" s="309"/>
      <c r="AM26" s="309"/>
      <c r="AN26" s="309"/>
      <c r="AO26" s="309"/>
      <c r="AP26" s="35"/>
      <c r="AQ26" s="35"/>
      <c r="AR26" s="38"/>
      <c r="BE26" s="30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0" t="s">
        <v>38</v>
      </c>
      <c r="M28" s="310"/>
      <c r="N28" s="310"/>
      <c r="O28" s="310"/>
      <c r="P28" s="310"/>
      <c r="Q28" s="35"/>
      <c r="R28" s="35"/>
      <c r="S28" s="35"/>
      <c r="T28" s="35"/>
      <c r="U28" s="35"/>
      <c r="V28" s="35"/>
      <c r="W28" s="310" t="s">
        <v>39</v>
      </c>
      <c r="X28" s="310"/>
      <c r="Y28" s="310"/>
      <c r="Z28" s="310"/>
      <c r="AA28" s="310"/>
      <c r="AB28" s="310"/>
      <c r="AC28" s="310"/>
      <c r="AD28" s="310"/>
      <c r="AE28" s="310"/>
      <c r="AF28" s="35"/>
      <c r="AG28" s="35"/>
      <c r="AH28" s="35"/>
      <c r="AI28" s="35"/>
      <c r="AJ28" s="35"/>
      <c r="AK28" s="310" t="s">
        <v>40</v>
      </c>
      <c r="AL28" s="310"/>
      <c r="AM28" s="310"/>
      <c r="AN28" s="310"/>
      <c r="AO28" s="310"/>
      <c r="AP28" s="35"/>
      <c r="AQ28" s="35"/>
      <c r="AR28" s="38"/>
      <c r="BE28" s="30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3">
        <v>0.21</v>
      </c>
      <c r="M29" s="312"/>
      <c r="N29" s="312"/>
      <c r="O29" s="312"/>
      <c r="P29" s="312"/>
      <c r="Q29" s="40"/>
      <c r="R29" s="40"/>
      <c r="S29" s="40"/>
      <c r="T29" s="40"/>
      <c r="U29" s="40"/>
      <c r="V29" s="40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0"/>
      <c r="AG29" s="40"/>
      <c r="AH29" s="40"/>
      <c r="AI29" s="40"/>
      <c r="AJ29" s="40"/>
      <c r="AK29" s="311">
        <f>ROUND(AV54, 2)</f>
        <v>0</v>
      </c>
      <c r="AL29" s="312"/>
      <c r="AM29" s="312"/>
      <c r="AN29" s="312"/>
      <c r="AO29" s="312"/>
      <c r="AP29" s="40"/>
      <c r="AQ29" s="40"/>
      <c r="AR29" s="41"/>
      <c r="BE29" s="30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3">
        <v>0.15</v>
      </c>
      <c r="M30" s="312"/>
      <c r="N30" s="312"/>
      <c r="O30" s="312"/>
      <c r="P30" s="312"/>
      <c r="Q30" s="40"/>
      <c r="R30" s="40"/>
      <c r="S30" s="40"/>
      <c r="T30" s="40"/>
      <c r="U30" s="40"/>
      <c r="V30" s="40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0"/>
      <c r="AG30" s="40"/>
      <c r="AH30" s="40"/>
      <c r="AI30" s="40"/>
      <c r="AJ30" s="40"/>
      <c r="AK30" s="311">
        <f>ROUND(AW54, 2)</f>
        <v>0</v>
      </c>
      <c r="AL30" s="312"/>
      <c r="AM30" s="312"/>
      <c r="AN30" s="312"/>
      <c r="AO30" s="312"/>
      <c r="AP30" s="40"/>
      <c r="AQ30" s="40"/>
      <c r="AR30" s="41"/>
      <c r="BE30" s="30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3">
        <v>0.21</v>
      </c>
      <c r="M31" s="312"/>
      <c r="N31" s="312"/>
      <c r="O31" s="312"/>
      <c r="P31" s="312"/>
      <c r="Q31" s="40"/>
      <c r="R31" s="40"/>
      <c r="S31" s="40"/>
      <c r="T31" s="40"/>
      <c r="U31" s="40"/>
      <c r="V31" s="40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0"/>
      <c r="AG31" s="40"/>
      <c r="AH31" s="40"/>
      <c r="AI31" s="40"/>
      <c r="AJ31" s="40"/>
      <c r="AK31" s="311">
        <v>0</v>
      </c>
      <c r="AL31" s="312"/>
      <c r="AM31" s="312"/>
      <c r="AN31" s="312"/>
      <c r="AO31" s="312"/>
      <c r="AP31" s="40"/>
      <c r="AQ31" s="40"/>
      <c r="AR31" s="41"/>
      <c r="BE31" s="30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3">
        <v>0.15</v>
      </c>
      <c r="M32" s="312"/>
      <c r="N32" s="312"/>
      <c r="O32" s="312"/>
      <c r="P32" s="312"/>
      <c r="Q32" s="40"/>
      <c r="R32" s="40"/>
      <c r="S32" s="40"/>
      <c r="T32" s="40"/>
      <c r="U32" s="40"/>
      <c r="V32" s="40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0"/>
      <c r="AG32" s="40"/>
      <c r="AH32" s="40"/>
      <c r="AI32" s="40"/>
      <c r="AJ32" s="40"/>
      <c r="AK32" s="311">
        <v>0</v>
      </c>
      <c r="AL32" s="312"/>
      <c r="AM32" s="312"/>
      <c r="AN32" s="312"/>
      <c r="AO32" s="312"/>
      <c r="AP32" s="40"/>
      <c r="AQ32" s="40"/>
      <c r="AR32" s="41"/>
      <c r="BE32" s="30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3">
        <v>0</v>
      </c>
      <c r="M33" s="312"/>
      <c r="N33" s="312"/>
      <c r="O33" s="312"/>
      <c r="P33" s="312"/>
      <c r="Q33" s="40"/>
      <c r="R33" s="40"/>
      <c r="S33" s="40"/>
      <c r="T33" s="40"/>
      <c r="U33" s="40"/>
      <c r="V33" s="40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0"/>
      <c r="AG33" s="40"/>
      <c r="AH33" s="40"/>
      <c r="AI33" s="40"/>
      <c r="AJ33" s="40"/>
      <c r="AK33" s="311">
        <v>0</v>
      </c>
      <c r="AL33" s="312"/>
      <c r="AM33" s="312"/>
      <c r="AN33" s="312"/>
      <c r="AO33" s="31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4" t="s">
        <v>49</v>
      </c>
      <c r="Y35" s="315"/>
      <c r="Z35" s="315"/>
      <c r="AA35" s="315"/>
      <c r="AB35" s="315"/>
      <c r="AC35" s="44"/>
      <c r="AD35" s="44"/>
      <c r="AE35" s="44"/>
      <c r="AF35" s="44"/>
      <c r="AG35" s="44"/>
      <c r="AH35" s="44"/>
      <c r="AI35" s="44"/>
      <c r="AJ35" s="44"/>
      <c r="AK35" s="316">
        <f>SUM(AK26:AK33)</f>
        <v>0</v>
      </c>
      <c r="AL35" s="315"/>
      <c r="AM35" s="315"/>
      <c r="AN35" s="315"/>
      <c r="AO35" s="31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8" t="str">
        <f>K6</f>
        <v>Polní cesta C6 v k.ú. Radišov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0" t="str">
        <f>IF(AN8= "","",AN8)</f>
        <v>2. 3. 2023</v>
      </c>
      <c r="AN47" s="32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1" t="str">
        <f>IF(E17="","",E17)</f>
        <v>Agroprojekce Litomyšl, s.r.o.</v>
      </c>
      <c r="AN49" s="322"/>
      <c r="AO49" s="322"/>
      <c r="AP49" s="322"/>
      <c r="AQ49" s="35"/>
      <c r="AR49" s="38"/>
      <c r="AS49" s="323" t="s">
        <v>51</v>
      </c>
      <c r="AT49" s="32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1" t="str">
        <f>IF(E20="","",E20)</f>
        <v xml:space="preserve"> </v>
      </c>
      <c r="AN50" s="322"/>
      <c r="AO50" s="322"/>
      <c r="AP50" s="322"/>
      <c r="AQ50" s="35"/>
      <c r="AR50" s="38"/>
      <c r="AS50" s="325"/>
      <c r="AT50" s="32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7"/>
      <c r="AT51" s="32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9" t="s">
        <v>52</v>
      </c>
      <c r="D52" s="330"/>
      <c r="E52" s="330"/>
      <c r="F52" s="330"/>
      <c r="G52" s="330"/>
      <c r="H52" s="65"/>
      <c r="I52" s="331" t="s">
        <v>53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54</v>
      </c>
      <c r="AH52" s="330"/>
      <c r="AI52" s="330"/>
      <c r="AJ52" s="330"/>
      <c r="AK52" s="330"/>
      <c r="AL52" s="330"/>
      <c r="AM52" s="330"/>
      <c r="AN52" s="331" t="s">
        <v>55</v>
      </c>
      <c r="AO52" s="330"/>
      <c r="AP52" s="330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6">
        <f>ROUND(SUM(AG55:AG56),2)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35" t="s">
        <v>76</v>
      </c>
      <c r="E55" s="335"/>
      <c r="F55" s="335"/>
      <c r="G55" s="335"/>
      <c r="H55" s="335"/>
      <c r="I55" s="88"/>
      <c r="J55" s="335" t="s">
        <v>77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'SO-101 - Polní cesta C6 k...'!J30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Polní cesta C6 k...'!P92</f>
        <v>0</v>
      </c>
      <c r="AV55" s="92">
        <f>'SO-101 - Polní cesta C6 k...'!J33</f>
        <v>0</v>
      </c>
      <c r="AW55" s="92">
        <f>'SO-101 - Polní cesta C6 k...'!J34</f>
        <v>0</v>
      </c>
      <c r="AX55" s="92">
        <f>'SO-101 - Polní cesta C6 k...'!J35</f>
        <v>0</v>
      </c>
      <c r="AY55" s="92">
        <f>'SO-101 - Polní cesta C6 k...'!J36</f>
        <v>0</v>
      </c>
      <c r="AZ55" s="92">
        <f>'SO-101 - Polní cesta C6 k...'!F33</f>
        <v>0</v>
      </c>
      <c r="BA55" s="92">
        <f>'SO-101 - Polní cesta C6 k...'!F34</f>
        <v>0</v>
      </c>
      <c r="BB55" s="92">
        <f>'SO-101 - Polní cesta C6 k...'!F35</f>
        <v>0</v>
      </c>
      <c r="BC55" s="92">
        <f>'SO-101 - Polní cesta C6 k...'!F36</f>
        <v>0</v>
      </c>
      <c r="BD55" s="94">
        <f>'SO-101 - Polní cesta C6 k...'!F37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35" t="s">
        <v>83</v>
      </c>
      <c r="E56" s="335"/>
      <c r="F56" s="335"/>
      <c r="G56" s="335"/>
      <c r="H56" s="335"/>
      <c r="I56" s="88"/>
      <c r="J56" s="335" t="s">
        <v>84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'VON - Vedlejší a ostatní 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g7Gynz7cy5MzIOFx7b/FJdA5+urGOv7zI+kk4KnIybgBI4TNXPpw+PQz2L5gi6LSb6PK2eXi0MIixWjZpPCBZw==" saltValue="NLQgGJ3Rhekbq0K6CX1c4Uy+Ty0eHY5BzXoo9/qlimRc9kKJ1iFZOTGNA4o7zjLH6J9ZvGgQeteYlI+SE71za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Polní cesta C6 k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cesta C6 v k.ú. Radišov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88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ROUND(J92,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ROUND((SUM(BE92:BE529)),  2)</f>
        <v>0</v>
      </c>
      <c r="G33" s="33"/>
      <c r="H33" s="33"/>
      <c r="I33" s="117">
        <v>0.21</v>
      </c>
      <c r="J33" s="116">
        <f>ROUND(((SUM(BE92:BE529))*I33),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ROUND((SUM(BF92:BF529)),  2)</f>
        <v>0</v>
      </c>
      <c r="G34" s="33"/>
      <c r="H34" s="33"/>
      <c r="I34" s="117">
        <v>0.15</v>
      </c>
      <c r="J34" s="116">
        <f>ROUND(((SUM(BF92:BF529))*I34),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ROUND((SUM(BG92:BG529)),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ROUND((SUM(BH92:BH529)),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ROUND((SUM(BI92:BI529)),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cesta C6 v k.ú. Radišov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SO-101 - Polní cesta C6 k.ú. Radišov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J92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J93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J94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J274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J324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J357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J400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99</v>
      </c>
      <c r="E66" s="142"/>
      <c r="F66" s="142"/>
      <c r="G66" s="142"/>
      <c r="H66" s="142"/>
      <c r="I66" s="142"/>
      <c r="J66" s="143">
        <f>J449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100</v>
      </c>
      <c r="E67" s="142"/>
      <c r="F67" s="142"/>
      <c r="G67" s="142"/>
      <c r="H67" s="142"/>
      <c r="I67" s="142"/>
      <c r="J67" s="143">
        <f>J454</f>
        <v>0</v>
      </c>
      <c r="K67" s="140"/>
      <c r="L67" s="144"/>
    </row>
    <row r="68" spans="1:31" s="10" customFormat="1" ht="19.899999999999999" customHeight="1">
      <c r="B68" s="139"/>
      <c r="C68" s="140"/>
      <c r="D68" s="141" t="s">
        <v>101</v>
      </c>
      <c r="E68" s="142"/>
      <c r="F68" s="142"/>
      <c r="G68" s="142"/>
      <c r="H68" s="142"/>
      <c r="I68" s="142"/>
      <c r="J68" s="143">
        <f>J460</f>
        <v>0</v>
      </c>
      <c r="K68" s="140"/>
      <c r="L68" s="144"/>
    </row>
    <row r="69" spans="1:31" s="10" customFormat="1" ht="19.899999999999999" customHeight="1">
      <c r="B69" s="139"/>
      <c r="C69" s="140"/>
      <c r="D69" s="141" t="s">
        <v>102</v>
      </c>
      <c r="E69" s="142"/>
      <c r="F69" s="142"/>
      <c r="G69" s="142"/>
      <c r="H69" s="142"/>
      <c r="I69" s="142"/>
      <c r="J69" s="143">
        <f>J483</f>
        <v>0</v>
      </c>
      <c r="K69" s="140"/>
      <c r="L69" s="144"/>
    </row>
    <row r="70" spans="1:31" s="10" customFormat="1" ht="19.899999999999999" customHeight="1">
      <c r="B70" s="139"/>
      <c r="C70" s="140"/>
      <c r="D70" s="141" t="s">
        <v>103</v>
      </c>
      <c r="E70" s="142"/>
      <c r="F70" s="142"/>
      <c r="G70" s="142"/>
      <c r="H70" s="142"/>
      <c r="I70" s="142"/>
      <c r="J70" s="143">
        <f>J496</f>
        <v>0</v>
      </c>
      <c r="K70" s="140"/>
      <c r="L70" s="144"/>
    </row>
    <row r="71" spans="1:31" s="9" customFormat="1" ht="24.95" customHeight="1">
      <c r="B71" s="133"/>
      <c r="C71" s="134"/>
      <c r="D71" s="135" t="s">
        <v>104</v>
      </c>
      <c r="E71" s="136"/>
      <c r="F71" s="136"/>
      <c r="G71" s="136"/>
      <c r="H71" s="136"/>
      <c r="I71" s="136"/>
      <c r="J71" s="137">
        <f>J500</f>
        <v>0</v>
      </c>
      <c r="K71" s="134"/>
      <c r="L71" s="138"/>
    </row>
    <row r="72" spans="1:31" s="10" customFormat="1" ht="19.899999999999999" customHeight="1">
      <c r="B72" s="139"/>
      <c r="C72" s="140"/>
      <c r="D72" s="141" t="s">
        <v>105</v>
      </c>
      <c r="E72" s="142"/>
      <c r="F72" s="142"/>
      <c r="G72" s="142"/>
      <c r="H72" s="142"/>
      <c r="I72" s="142"/>
      <c r="J72" s="143">
        <f>J501</f>
        <v>0</v>
      </c>
      <c r="K72" s="140"/>
      <c r="L72" s="144"/>
    </row>
    <row r="73" spans="1:31" s="2" customFormat="1" ht="21.7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6.95" customHeight="1">
      <c r="A78" s="33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5" customHeight="1">
      <c r="A79" s="33"/>
      <c r="B79" s="34"/>
      <c r="C79" s="22" t="s">
        <v>106</v>
      </c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16</v>
      </c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5"/>
      <c r="D82" s="35"/>
      <c r="E82" s="346" t="str">
        <f>E7</f>
        <v>Polní cesta C6 v k.ú. Radišov</v>
      </c>
      <c r="F82" s="347"/>
      <c r="G82" s="347"/>
      <c r="H82" s="347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87</v>
      </c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6.5" customHeight="1">
      <c r="A84" s="33"/>
      <c r="B84" s="34"/>
      <c r="C84" s="35"/>
      <c r="D84" s="35"/>
      <c r="E84" s="318" t="str">
        <f>E9</f>
        <v>SO-101 - Polní cesta C6 k.ú. Radišov</v>
      </c>
      <c r="F84" s="348"/>
      <c r="G84" s="348"/>
      <c r="H84" s="348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2" customHeight="1">
      <c r="A86" s="33"/>
      <c r="B86" s="34"/>
      <c r="C86" s="28" t="s">
        <v>21</v>
      </c>
      <c r="D86" s="35"/>
      <c r="E86" s="35"/>
      <c r="F86" s="26" t="str">
        <f>F12</f>
        <v xml:space="preserve"> </v>
      </c>
      <c r="G86" s="35"/>
      <c r="H86" s="35"/>
      <c r="I86" s="28" t="s">
        <v>23</v>
      </c>
      <c r="J86" s="58" t="str">
        <f>IF(J12="","",J12)</f>
        <v>2. 3. 2023</v>
      </c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6.95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25.7" customHeight="1">
      <c r="A88" s="33"/>
      <c r="B88" s="34"/>
      <c r="C88" s="28" t="s">
        <v>25</v>
      </c>
      <c r="D88" s="35"/>
      <c r="E88" s="35"/>
      <c r="F88" s="26" t="str">
        <f>E15</f>
        <v>ČR-SPÚ, Pobočka Svitavy</v>
      </c>
      <c r="G88" s="35"/>
      <c r="H88" s="35"/>
      <c r="I88" s="28" t="s">
        <v>31</v>
      </c>
      <c r="J88" s="31" t="str">
        <f>E21</f>
        <v>Agroprojekce Litomyšl, s.r.o.</v>
      </c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5.2" customHeight="1">
      <c r="A89" s="33"/>
      <c r="B89" s="34"/>
      <c r="C89" s="28" t="s">
        <v>29</v>
      </c>
      <c r="D89" s="35"/>
      <c r="E89" s="35"/>
      <c r="F89" s="26" t="str">
        <f>IF(E18="","",E18)</f>
        <v>Vyplň údaj</v>
      </c>
      <c r="G89" s="35"/>
      <c r="H89" s="35"/>
      <c r="I89" s="28" t="s">
        <v>34</v>
      </c>
      <c r="J89" s="31" t="str">
        <f>E24</f>
        <v xml:space="preserve"> </v>
      </c>
      <c r="K89" s="35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0.3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0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11" customFormat="1" ht="29.25" customHeight="1">
      <c r="A91" s="145"/>
      <c r="B91" s="146"/>
      <c r="C91" s="147" t="s">
        <v>107</v>
      </c>
      <c r="D91" s="148" t="s">
        <v>56</v>
      </c>
      <c r="E91" s="148" t="s">
        <v>52</v>
      </c>
      <c r="F91" s="148" t="s">
        <v>53</v>
      </c>
      <c r="G91" s="148" t="s">
        <v>108</v>
      </c>
      <c r="H91" s="148" t="s">
        <v>109</v>
      </c>
      <c r="I91" s="148" t="s">
        <v>110</v>
      </c>
      <c r="J91" s="148" t="s">
        <v>91</v>
      </c>
      <c r="K91" s="149" t="s">
        <v>111</v>
      </c>
      <c r="L91" s="150"/>
      <c r="M91" s="67" t="s">
        <v>19</v>
      </c>
      <c r="N91" s="68" t="s">
        <v>41</v>
      </c>
      <c r="O91" s="68" t="s">
        <v>112</v>
      </c>
      <c r="P91" s="68" t="s">
        <v>113</v>
      </c>
      <c r="Q91" s="68" t="s">
        <v>114</v>
      </c>
      <c r="R91" s="68" t="s">
        <v>115</v>
      </c>
      <c r="S91" s="68" t="s">
        <v>116</v>
      </c>
      <c r="T91" s="69" t="s">
        <v>117</v>
      </c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</row>
    <row r="92" spans="1:65" s="2" customFormat="1" ht="22.9" customHeight="1">
      <c r="A92" s="33"/>
      <c r="B92" s="34"/>
      <c r="C92" s="74" t="s">
        <v>118</v>
      </c>
      <c r="D92" s="35"/>
      <c r="E92" s="35"/>
      <c r="F92" s="35"/>
      <c r="G92" s="35"/>
      <c r="H92" s="35"/>
      <c r="I92" s="35"/>
      <c r="J92" s="151">
        <f>BK92</f>
        <v>0</v>
      </c>
      <c r="K92" s="35"/>
      <c r="L92" s="38"/>
      <c r="M92" s="70"/>
      <c r="N92" s="152"/>
      <c r="O92" s="71"/>
      <c r="P92" s="153">
        <f>P93+P500</f>
        <v>0</v>
      </c>
      <c r="Q92" s="71"/>
      <c r="R92" s="153">
        <f>R93+R500</f>
        <v>7529.0521898000006</v>
      </c>
      <c r="S92" s="71"/>
      <c r="T92" s="154">
        <f>T93+T500</f>
        <v>19.600000000000001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70</v>
      </c>
      <c r="AU92" s="16" t="s">
        <v>92</v>
      </c>
      <c r="BK92" s="155">
        <f>BK93+BK500</f>
        <v>0</v>
      </c>
    </row>
    <row r="93" spans="1:65" s="12" customFormat="1" ht="25.9" customHeight="1">
      <c r="B93" s="156"/>
      <c r="C93" s="157"/>
      <c r="D93" s="158" t="s">
        <v>70</v>
      </c>
      <c r="E93" s="159" t="s">
        <v>119</v>
      </c>
      <c r="F93" s="159" t="s">
        <v>120</v>
      </c>
      <c r="G93" s="157"/>
      <c r="H93" s="157"/>
      <c r="I93" s="160"/>
      <c r="J93" s="161">
        <f>BK93</f>
        <v>0</v>
      </c>
      <c r="K93" s="157"/>
      <c r="L93" s="162"/>
      <c r="M93" s="163"/>
      <c r="N93" s="164"/>
      <c r="O93" s="164"/>
      <c r="P93" s="165">
        <f>P94+P274+P324+P357+P400+P449+P454+P460+P483+P496</f>
        <v>0</v>
      </c>
      <c r="Q93" s="164"/>
      <c r="R93" s="165">
        <f>R94+R274+R324+R357+R400+R449+R454+R460+R483+R496</f>
        <v>7528.5132698000007</v>
      </c>
      <c r="S93" s="164"/>
      <c r="T93" s="166">
        <f>T94+T274+T324+T357+T400+T449+T454+T460+T483+T496</f>
        <v>19.600000000000001</v>
      </c>
      <c r="AR93" s="167" t="s">
        <v>79</v>
      </c>
      <c r="AT93" s="168" t="s">
        <v>70</v>
      </c>
      <c r="AU93" s="168" t="s">
        <v>71</v>
      </c>
      <c r="AY93" s="167" t="s">
        <v>121</v>
      </c>
      <c r="BK93" s="169">
        <f>BK94+BK274+BK324+BK357+BK400+BK449+BK454+BK460+BK483+BK496</f>
        <v>0</v>
      </c>
    </row>
    <row r="94" spans="1:65" s="12" customFormat="1" ht="22.9" customHeight="1">
      <c r="B94" s="156"/>
      <c r="C94" s="157"/>
      <c r="D94" s="158" t="s">
        <v>70</v>
      </c>
      <c r="E94" s="170" t="s">
        <v>79</v>
      </c>
      <c r="F94" s="170" t="s">
        <v>122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SUM(P95:P273)</f>
        <v>0</v>
      </c>
      <c r="Q94" s="164"/>
      <c r="R94" s="165">
        <f>SUM(R95:R273)</f>
        <v>9.3991400000000003E-2</v>
      </c>
      <c r="S94" s="164"/>
      <c r="T94" s="166">
        <f>SUM(T95:T273)</f>
        <v>0</v>
      </c>
      <c r="AR94" s="167" t="s">
        <v>79</v>
      </c>
      <c r="AT94" s="168" t="s">
        <v>70</v>
      </c>
      <c r="AU94" s="168" t="s">
        <v>79</v>
      </c>
      <c r="AY94" s="167" t="s">
        <v>121</v>
      </c>
      <c r="BK94" s="169">
        <f>SUM(BK95:BK273)</f>
        <v>0</v>
      </c>
    </row>
    <row r="95" spans="1:65" s="2" customFormat="1" ht="24.2" customHeight="1">
      <c r="A95" s="33"/>
      <c r="B95" s="34"/>
      <c r="C95" s="172" t="s">
        <v>79</v>
      </c>
      <c r="D95" s="172" t="s">
        <v>123</v>
      </c>
      <c r="E95" s="173" t="s">
        <v>124</v>
      </c>
      <c r="F95" s="174" t="s">
        <v>125</v>
      </c>
      <c r="G95" s="175" t="s">
        <v>126</v>
      </c>
      <c r="H95" s="176">
        <v>100</v>
      </c>
      <c r="I95" s="177"/>
      <c r="J95" s="178">
        <f>ROUND(I95*H95,2)</f>
        <v>0</v>
      </c>
      <c r="K95" s="174" t="s">
        <v>127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128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128</v>
      </c>
      <c r="BM95" s="183" t="s">
        <v>129</v>
      </c>
    </row>
    <row r="96" spans="1:65" s="2" customFormat="1" ht="19.5">
      <c r="A96" s="33"/>
      <c r="B96" s="34"/>
      <c r="C96" s="35"/>
      <c r="D96" s="185" t="s">
        <v>130</v>
      </c>
      <c r="E96" s="35"/>
      <c r="F96" s="186" t="s">
        <v>131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1.25">
      <c r="A97" s="33"/>
      <c r="B97" s="34"/>
      <c r="C97" s="35"/>
      <c r="D97" s="190" t="s">
        <v>132</v>
      </c>
      <c r="E97" s="35"/>
      <c r="F97" s="191" t="s">
        <v>133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82</v>
      </c>
    </row>
    <row r="98" spans="1:65" s="13" customFormat="1" ht="11.25">
      <c r="B98" s="192"/>
      <c r="C98" s="193"/>
      <c r="D98" s="185" t="s">
        <v>134</v>
      </c>
      <c r="E98" s="194" t="s">
        <v>19</v>
      </c>
      <c r="F98" s="195" t="s">
        <v>135</v>
      </c>
      <c r="G98" s="193"/>
      <c r="H98" s="196">
        <v>100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134</v>
      </c>
      <c r="AU98" s="202" t="s">
        <v>82</v>
      </c>
      <c r="AV98" s="13" t="s">
        <v>82</v>
      </c>
      <c r="AW98" s="13" t="s">
        <v>33</v>
      </c>
      <c r="AX98" s="13" t="s">
        <v>79</v>
      </c>
      <c r="AY98" s="202" t="s">
        <v>121</v>
      </c>
    </row>
    <row r="99" spans="1:65" s="2" customFormat="1" ht="16.5" customHeight="1">
      <c r="A99" s="33"/>
      <c r="B99" s="34"/>
      <c r="C99" s="172" t="s">
        <v>82</v>
      </c>
      <c r="D99" s="172" t="s">
        <v>123</v>
      </c>
      <c r="E99" s="173" t="s">
        <v>136</v>
      </c>
      <c r="F99" s="174" t="s">
        <v>137</v>
      </c>
      <c r="G99" s="175" t="s">
        <v>138</v>
      </c>
      <c r="H99" s="176">
        <v>1</v>
      </c>
      <c r="I99" s="177"/>
      <c r="J99" s="178">
        <f>ROUND(I99*H99,2)</f>
        <v>0</v>
      </c>
      <c r="K99" s="174" t="s">
        <v>127</v>
      </c>
      <c r="L99" s="38"/>
      <c r="M99" s="179" t="s">
        <v>19</v>
      </c>
      <c r="N99" s="180" t="s">
        <v>42</v>
      </c>
      <c r="O99" s="63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128</v>
      </c>
      <c r="AT99" s="183" t="s">
        <v>123</v>
      </c>
      <c r="AU99" s="183" t="s">
        <v>82</v>
      </c>
      <c r="AY99" s="16" t="s">
        <v>121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79</v>
      </c>
      <c r="BK99" s="184">
        <f>ROUND(I99*H99,2)</f>
        <v>0</v>
      </c>
      <c r="BL99" s="16" t="s">
        <v>128</v>
      </c>
      <c r="BM99" s="183" t="s">
        <v>139</v>
      </c>
    </row>
    <row r="100" spans="1:65" s="2" customFormat="1" ht="11.25">
      <c r="A100" s="33"/>
      <c r="B100" s="34"/>
      <c r="C100" s="35"/>
      <c r="D100" s="185" t="s">
        <v>130</v>
      </c>
      <c r="E100" s="35"/>
      <c r="F100" s="186" t="s">
        <v>140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130</v>
      </c>
      <c r="AU100" s="16" t="s">
        <v>82</v>
      </c>
    </row>
    <row r="101" spans="1:65" s="2" customFormat="1" ht="11.25">
      <c r="A101" s="33"/>
      <c r="B101" s="34"/>
      <c r="C101" s="35"/>
      <c r="D101" s="190" t="s">
        <v>132</v>
      </c>
      <c r="E101" s="35"/>
      <c r="F101" s="191" t="s">
        <v>141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132</v>
      </c>
      <c r="AU101" s="16" t="s">
        <v>82</v>
      </c>
    </row>
    <row r="102" spans="1:65" s="13" customFormat="1" ht="11.25">
      <c r="B102" s="192"/>
      <c r="C102" s="193"/>
      <c r="D102" s="185" t="s">
        <v>134</v>
      </c>
      <c r="E102" s="194" t="s">
        <v>19</v>
      </c>
      <c r="F102" s="195" t="s">
        <v>142</v>
      </c>
      <c r="G102" s="193"/>
      <c r="H102" s="196">
        <v>1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134</v>
      </c>
      <c r="AU102" s="202" t="s">
        <v>82</v>
      </c>
      <c r="AV102" s="13" t="s">
        <v>82</v>
      </c>
      <c r="AW102" s="13" t="s">
        <v>33</v>
      </c>
      <c r="AX102" s="13" t="s">
        <v>79</v>
      </c>
      <c r="AY102" s="202" t="s">
        <v>121</v>
      </c>
    </row>
    <row r="103" spans="1:65" s="2" customFormat="1" ht="16.5" customHeight="1">
      <c r="A103" s="33"/>
      <c r="B103" s="34"/>
      <c r="C103" s="172" t="s">
        <v>143</v>
      </c>
      <c r="D103" s="172" t="s">
        <v>123</v>
      </c>
      <c r="E103" s="173" t="s">
        <v>144</v>
      </c>
      <c r="F103" s="174" t="s">
        <v>145</v>
      </c>
      <c r="G103" s="175" t="s">
        <v>138</v>
      </c>
      <c r="H103" s="176">
        <v>1</v>
      </c>
      <c r="I103" s="177"/>
      <c r="J103" s="178">
        <f>ROUND(I103*H103,2)</f>
        <v>0</v>
      </c>
      <c r="K103" s="174" t="s">
        <v>127</v>
      </c>
      <c r="L103" s="38"/>
      <c r="M103" s="179" t="s">
        <v>19</v>
      </c>
      <c r="N103" s="180" t="s">
        <v>42</v>
      </c>
      <c r="O103" s="63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3" t="s">
        <v>128</v>
      </c>
      <c r="AT103" s="183" t="s">
        <v>123</v>
      </c>
      <c r="AU103" s="183" t="s">
        <v>82</v>
      </c>
      <c r="AY103" s="16" t="s">
        <v>121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79</v>
      </c>
      <c r="BK103" s="184">
        <f>ROUND(I103*H103,2)</f>
        <v>0</v>
      </c>
      <c r="BL103" s="16" t="s">
        <v>128</v>
      </c>
      <c r="BM103" s="183" t="s">
        <v>146</v>
      </c>
    </row>
    <row r="104" spans="1:65" s="2" customFormat="1" ht="11.25">
      <c r="A104" s="33"/>
      <c r="B104" s="34"/>
      <c r="C104" s="35"/>
      <c r="D104" s="185" t="s">
        <v>130</v>
      </c>
      <c r="E104" s="35"/>
      <c r="F104" s="186" t="s">
        <v>147</v>
      </c>
      <c r="G104" s="35"/>
      <c r="H104" s="35"/>
      <c r="I104" s="187"/>
      <c r="J104" s="35"/>
      <c r="K104" s="35"/>
      <c r="L104" s="38"/>
      <c r="M104" s="188"/>
      <c r="N104" s="189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130</v>
      </c>
      <c r="AU104" s="16" t="s">
        <v>82</v>
      </c>
    </row>
    <row r="105" spans="1:65" s="2" customFormat="1" ht="11.25">
      <c r="A105" s="33"/>
      <c r="B105" s="34"/>
      <c r="C105" s="35"/>
      <c r="D105" s="190" t="s">
        <v>132</v>
      </c>
      <c r="E105" s="35"/>
      <c r="F105" s="191" t="s">
        <v>148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132</v>
      </c>
      <c r="AU105" s="16" t="s">
        <v>82</v>
      </c>
    </row>
    <row r="106" spans="1:65" s="13" customFormat="1" ht="11.25">
      <c r="B106" s="192"/>
      <c r="C106" s="193"/>
      <c r="D106" s="185" t="s">
        <v>134</v>
      </c>
      <c r="E106" s="194" t="s">
        <v>19</v>
      </c>
      <c r="F106" s="195" t="s">
        <v>142</v>
      </c>
      <c r="G106" s="193"/>
      <c r="H106" s="196">
        <v>1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134</v>
      </c>
      <c r="AU106" s="202" t="s">
        <v>82</v>
      </c>
      <c r="AV106" s="13" t="s">
        <v>82</v>
      </c>
      <c r="AW106" s="13" t="s">
        <v>33</v>
      </c>
      <c r="AX106" s="13" t="s">
        <v>79</v>
      </c>
      <c r="AY106" s="202" t="s">
        <v>121</v>
      </c>
    </row>
    <row r="107" spans="1:65" s="2" customFormat="1" ht="16.5" customHeight="1">
      <c r="A107" s="33"/>
      <c r="B107" s="34"/>
      <c r="C107" s="172" t="s">
        <v>128</v>
      </c>
      <c r="D107" s="172" t="s">
        <v>123</v>
      </c>
      <c r="E107" s="173" t="s">
        <v>149</v>
      </c>
      <c r="F107" s="174" t="s">
        <v>150</v>
      </c>
      <c r="G107" s="175" t="s">
        <v>138</v>
      </c>
      <c r="H107" s="176">
        <v>1</v>
      </c>
      <c r="I107" s="177"/>
      <c r="J107" s="178">
        <f>ROUND(I107*H107,2)</f>
        <v>0</v>
      </c>
      <c r="K107" s="174" t="s">
        <v>127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128</v>
      </c>
      <c r="AT107" s="183" t="s">
        <v>123</v>
      </c>
      <c r="AU107" s="183" t="s">
        <v>82</v>
      </c>
      <c r="AY107" s="16" t="s">
        <v>121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128</v>
      </c>
      <c r="BM107" s="183" t="s">
        <v>151</v>
      </c>
    </row>
    <row r="108" spans="1:65" s="2" customFormat="1" ht="11.25">
      <c r="A108" s="33"/>
      <c r="B108" s="34"/>
      <c r="C108" s="35"/>
      <c r="D108" s="185" t="s">
        <v>130</v>
      </c>
      <c r="E108" s="35"/>
      <c r="F108" s="186" t="s">
        <v>152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130</v>
      </c>
      <c r="AU108" s="16" t="s">
        <v>82</v>
      </c>
    </row>
    <row r="109" spans="1:65" s="2" customFormat="1" ht="11.25">
      <c r="A109" s="33"/>
      <c r="B109" s="34"/>
      <c r="C109" s="35"/>
      <c r="D109" s="190" t="s">
        <v>132</v>
      </c>
      <c r="E109" s="35"/>
      <c r="F109" s="191" t="s">
        <v>153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132</v>
      </c>
      <c r="AU109" s="16" t="s">
        <v>82</v>
      </c>
    </row>
    <row r="110" spans="1:65" s="2" customFormat="1" ht="16.5" customHeight="1">
      <c r="A110" s="33"/>
      <c r="B110" s="34"/>
      <c r="C110" s="172" t="s">
        <v>154</v>
      </c>
      <c r="D110" s="172" t="s">
        <v>123</v>
      </c>
      <c r="E110" s="173" t="s">
        <v>155</v>
      </c>
      <c r="F110" s="174" t="s">
        <v>156</v>
      </c>
      <c r="G110" s="175" t="s">
        <v>138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128</v>
      </c>
      <c r="AT110" s="183" t="s">
        <v>123</v>
      </c>
      <c r="AU110" s="183" t="s">
        <v>82</v>
      </c>
      <c r="AY110" s="16" t="s">
        <v>121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128</v>
      </c>
      <c r="BM110" s="183" t="s">
        <v>157</v>
      </c>
    </row>
    <row r="111" spans="1:65" s="2" customFormat="1" ht="11.25">
      <c r="A111" s="33"/>
      <c r="B111" s="34"/>
      <c r="C111" s="35"/>
      <c r="D111" s="185" t="s">
        <v>130</v>
      </c>
      <c r="E111" s="35"/>
      <c r="F111" s="186" t="s">
        <v>158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130</v>
      </c>
      <c r="AU111" s="16" t="s">
        <v>82</v>
      </c>
    </row>
    <row r="112" spans="1:65" s="2" customFormat="1" ht="16.5" customHeight="1">
      <c r="A112" s="33"/>
      <c r="B112" s="34"/>
      <c r="C112" s="172" t="s">
        <v>159</v>
      </c>
      <c r="D112" s="172" t="s">
        <v>123</v>
      </c>
      <c r="E112" s="173" t="s">
        <v>160</v>
      </c>
      <c r="F112" s="174" t="s">
        <v>161</v>
      </c>
      <c r="G112" s="175" t="s">
        <v>126</v>
      </c>
      <c r="H112" s="176">
        <v>100</v>
      </c>
      <c r="I112" s="177"/>
      <c r="J112" s="178">
        <f>ROUND(I112*H112,2)</f>
        <v>0</v>
      </c>
      <c r="K112" s="174" t="s">
        <v>127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128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128</v>
      </c>
      <c r="BM112" s="183" t="s">
        <v>162</v>
      </c>
    </row>
    <row r="113" spans="1:65" s="2" customFormat="1" ht="11.25">
      <c r="A113" s="33"/>
      <c r="B113" s="34"/>
      <c r="C113" s="35"/>
      <c r="D113" s="185" t="s">
        <v>130</v>
      </c>
      <c r="E113" s="35"/>
      <c r="F113" s="186" t="s">
        <v>163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132</v>
      </c>
      <c r="E114" s="35"/>
      <c r="F114" s="191" t="s">
        <v>164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132</v>
      </c>
      <c r="AU114" s="16" t="s">
        <v>82</v>
      </c>
    </row>
    <row r="115" spans="1:65" s="2" customFormat="1" ht="16.5" customHeight="1">
      <c r="A115" s="33"/>
      <c r="B115" s="34"/>
      <c r="C115" s="172" t="s">
        <v>165</v>
      </c>
      <c r="D115" s="172" t="s">
        <v>123</v>
      </c>
      <c r="E115" s="173" t="s">
        <v>166</v>
      </c>
      <c r="F115" s="174" t="s">
        <v>167</v>
      </c>
      <c r="G115" s="175" t="s">
        <v>138</v>
      </c>
      <c r="H115" s="176">
        <v>1</v>
      </c>
      <c r="I115" s="177"/>
      <c r="J115" s="178">
        <f>ROUND(I115*H115,2)</f>
        <v>0</v>
      </c>
      <c r="K115" s="174" t="s">
        <v>127</v>
      </c>
      <c r="L115" s="38"/>
      <c r="M115" s="179" t="s">
        <v>19</v>
      </c>
      <c r="N115" s="180" t="s">
        <v>42</v>
      </c>
      <c r="O115" s="63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128</v>
      </c>
      <c r="AT115" s="183" t="s">
        <v>123</v>
      </c>
      <c r="AU115" s="183" t="s">
        <v>82</v>
      </c>
      <c r="AY115" s="16" t="s">
        <v>121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128</v>
      </c>
      <c r="BM115" s="183" t="s">
        <v>168</v>
      </c>
    </row>
    <row r="116" spans="1:65" s="2" customFormat="1" ht="11.25">
      <c r="A116" s="33"/>
      <c r="B116" s="34"/>
      <c r="C116" s="35"/>
      <c r="D116" s="185" t="s">
        <v>130</v>
      </c>
      <c r="E116" s="35"/>
      <c r="F116" s="186" t="s">
        <v>169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130</v>
      </c>
      <c r="AU116" s="16" t="s">
        <v>82</v>
      </c>
    </row>
    <row r="117" spans="1:65" s="2" customFormat="1" ht="11.25">
      <c r="A117" s="33"/>
      <c r="B117" s="34"/>
      <c r="C117" s="35"/>
      <c r="D117" s="190" t="s">
        <v>132</v>
      </c>
      <c r="E117" s="35"/>
      <c r="F117" s="191" t="s">
        <v>170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132</v>
      </c>
      <c r="AU117" s="16" t="s">
        <v>82</v>
      </c>
    </row>
    <row r="118" spans="1:65" s="2" customFormat="1" ht="16.5" customHeight="1">
      <c r="A118" s="33"/>
      <c r="B118" s="34"/>
      <c r="C118" s="172" t="s">
        <v>171</v>
      </c>
      <c r="D118" s="172" t="s">
        <v>123</v>
      </c>
      <c r="E118" s="173" t="s">
        <v>172</v>
      </c>
      <c r="F118" s="174" t="s">
        <v>173</v>
      </c>
      <c r="G118" s="175" t="s">
        <v>138</v>
      </c>
      <c r="H118" s="176">
        <v>1</v>
      </c>
      <c r="I118" s="177"/>
      <c r="J118" s="178">
        <f>ROUND(I118*H118,2)</f>
        <v>0</v>
      </c>
      <c r="K118" s="174" t="s">
        <v>127</v>
      </c>
      <c r="L118" s="38"/>
      <c r="M118" s="179" t="s">
        <v>19</v>
      </c>
      <c r="N118" s="180" t="s">
        <v>42</v>
      </c>
      <c r="O118" s="63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3" t="s">
        <v>128</v>
      </c>
      <c r="AT118" s="183" t="s">
        <v>123</v>
      </c>
      <c r="AU118" s="183" t="s">
        <v>82</v>
      </c>
      <c r="AY118" s="16" t="s">
        <v>121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79</v>
      </c>
      <c r="BK118" s="184">
        <f>ROUND(I118*H118,2)</f>
        <v>0</v>
      </c>
      <c r="BL118" s="16" t="s">
        <v>128</v>
      </c>
      <c r="BM118" s="183" t="s">
        <v>174</v>
      </c>
    </row>
    <row r="119" spans="1:65" s="2" customFormat="1" ht="11.25">
      <c r="A119" s="33"/>
      <c r="B119" s="34"/>
      <c r="C119" s="35"/>
      <c r="D119" s="185" t="s">
        <v>130</v>
      </c>
      <c r="E119" s="35"/>
      <c r="F119" s="186" t="s">
        <v>175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130</v>
      </c>
      <c r="AU119" s="16" t="s">
        <v>82</v>
      </c>
    </row>
    <row r="120" spans="1:65" s="2" customFormat="1" ht="11.25">
      <c r="A120" s="33"/>
      <c r="B120" s="34"/>
      <c r="C120" s="35"/>
      <c r="D120" s="190" t="s">
        <v>132</v>
      </c>
      <c r="E120" s="35"/>
      <c r="F120" s="191" t="s">
        <v>176</v>
      </c>
      <c r="G120" s="35"/>
      <c r="H120" s="35"/>
      <c r="I120" s="187"/>
      <c r="J120" s="35"/>
      <c r="K120" s="35"/>
      <c r="L120" s="38"/>
      <c r="M120" s="188"/>
      <c r="N120" s="189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82</v>
      </c>
    </row>
    <row r="121" spans="1:65" s="2" customFormat="1" ht="16.5" customHeight="1">
      <c r="A121" s="33"/>
      <c r="B121" s="34"/>
      <c r="C121" s="172" t="s">
        <v>177</v>
      </c>
      <c r="D121" s="172" t="s">
        <v>123</v>
      </c>
      <c r="E121" s="173" t="s">
        <v>178</v>
      </c>
      <c r="F121" s="174" t="s">
        <v>179</v>
      </c>
      <c r="G121" s="175" t="s">
        <v>180</v>
      </c>
      <c r="H121" s="176">
        <v>150</v>
      </c>
      <c r="I121" s="177"/>
      <c r="J121" s="178">
        <f>ROUND(I121*H121,2)</f>
        <v>0</v>
      </c>
      <c r="K121" s="174" t="s">
        <v>127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3.0000000000000001E-5</v>
      </c>
      <c r="R121" s="181">
        <f>Q121*H121</f>
        <v>4.5000000000000005E-3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128</v>
      </c>
      <c r="AT121" s="183" t="s">
        <v>123</v>
      </c>
      <c r="AU121" s="183" t="s">
        <v>82</v>
      </c>
      <c r="AY121" s="16" t="s">
        <v>121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128</v>
      </c>
      <c r="BM121" s="183" t="s">
        <v>181</v>
      </c>
    </row>
    <row r="122" spans="1:65" s="2" customFormat="1" ht="11.25">
      <c r="A122" s="33"/>
      <c r="B122" s="34"/>
      <c r="C122" s="35"/>
      <c r="D122" s="185" t="s">
        <v>130</v>
      </c>
      <c r="E122" s="35"/>
      <c r="F122" s="186" t="s">
        <v>182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130</v>
      </c>
      <c r="AU122" s="16" t="s">
        <v>82</v>
      </c>
    </row>
    <row r="123" spans="1:65" s="2" customFormat="1" ht="11.25">
      <c r="A123" s="33"/>
      <c r="B123" s="34"/>
      <c r="C123" s="35"/>
      <c r="D123" s="190" t="s">
        <v>132</v>
      </c>
      <c r="E123" s="35"/>
      <c r="F123" s="191" t="s">
        <v>183</v>
      </c>
      <c r="G123" s="35"/>
      <c r="H123" s="35"/>
      <c r="I123" s="187"/>
      <c r="J123" s="35"/>
      <c r="K123" s="35"/>
      <c r="L123" s="38"/>
      <c r="M123" s="188"/>
      <c r="N123" s="189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82</v>
      </c>
    </row>
    <row r="124" spans="1:65" s="13" customFormat="1" ht="11.25">
      <c r="B124" s="192"/>
      <c r="C124" s="193"/>
      <c r="D124" s="185" t="s">
        <v>134</v>
      </c>
      <c r="E124" s="194" t="s">
        <v>19</v>
      </c>
      <c r="F124" s="195" t="s">
        <v>184</v>
      </c>
      <c r="G124" s="193"/>
      <c r="H124" s="196">
        <v>150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134</v>
      </c>
      <c r="AU124" s="202" t="s">
        <v>82</v>
      </c>
      <c r="AV124" s="13" t="s">
        <v>82</v>
      </c>
      <c r="AW124" s="13" t="s">
        <v>33</v>
      </c>
      <c r="AX124" s="13" t="s">
        <v>79</v>
      </c>
      <c r="AY124" s="202" t="s">
        <v>121</v>
      </c>
    </row>
    <row r="125" spans="1:65" s="2" customFormat="1" ht="21.75" customHeight="1">
      <c r="A125" s="33"/>
      <c r="B125" s="34"/>
      <c r="C125" s="172" t="s">
        <v>185</v>
      </c>
      <c r="D125" s="172" t="s">
        <v>123</v>
      </c>
      <c r="E125" s="173" t="s">
        <v>186</v>
      </c>
      <c r="F125" s="174" t="s">
        <v>187</v>
      </c>
      <c r="G125" s="175" t="s">
        <v>188</v>
      </c>
      <c r="H125" s="176">
        <v>63.145000000000003</v>
      </c>
      <c r="I125" s="177"/>
      <c r="J125" s="178">
        <f>ROUND(I125*H125,2)</f>
        <v>0</v>
      </c>
      <c r="K125" s="174" t="s">
        <v>127</v>
      </c>
      <c r="L125" s="38"/>
      <c r="M125" s="179" t="s">
        <v>19</v>
      </c>
      <c r="N125" s="180" t="s">
        <v>42</v>
      </c>
      <c r="O125" s="63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3" t="s">
        <v>128</v>
      </c>
      <c r="AT125" s="183" t="s">
        <v>123</v>
      </c>
      <c r="AU125" s="183" t="s">
        <v>82</v>
      </c>
      <c r="AY125" s="16" t="s">
        <v>121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79</v>
      </c>
      <c r="BK125" s="184">
        <f>ROUND(I125*H125,2)</f>
        <v>0</v>
      </c>
      <c r="BL125" s="16" t="s">
        <v>128</v>
      </c>
      <c r="BM125" s="183" t="s">
        <v>189</v>
      </c>
    </row>
    <row r="126" spans="1:65" s="2" customFormat="1" ht="11.25">
      <c r="A126" s="33"/>
      <c r="B126" s="34"/>
      <c r="C126" s="35"/>
      <c r="D126" s="185" t="s">
        <v>130</v>
      </c>
      <c r="E126" s="35"/>
      <c r="F126" s="186" t="s">
        <v>190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130</v>
      </c>
      <c r="AU126" s="16" t="s">
        <v>82</v>
      </c>
    </row>
    <row r="127" spans="1:65" s="2" customFormat="1" ht="11.25">
      <c r="A127" s="33"/>
      <c r="B127" s="34"/>
      <c r="C127" s="35"/>
      <c r="D127" s="190" t="s">
        <v>132</v>
      </c>
      <c r="E127" s="35"/>
      <c r="F127" s="191" t="s">
        <v>191</v>
      </c>
      <c r="G127" s="35"/>
      <c r="H127" s="35"/>
      <c r="I127" s="187"/>
      <c r="J127" s="35"/>
      <c r="K127" s="35"/>
      <c r="L127" s="38"/>
      <c r="M127" s="188"/>
      <c r="N127" s="189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132</v>
      </c>
      <c r="AU127" s="16" t="s">
        <v>82</v>
      </c>
    </row>
    <row r="128" spans="1:65" s="13" customFormat="1" ht="11.25">
      <c r="B128" s="192"/>
      <c r="C128" s="193"/>
      <c r="D128" s="185" t="s">
        <v>134</v>
      </c>
      <c r="E128" s="194" t="s">
        <v>19</v>
      </c>
      <c r="F128" s="195" t="s">
        <v>192</v>
      </c>
      <c r="G128" s="193"/>
      <c r="H128" s="196">
        <v>16.605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134</v>
      </c>
      <c r="AU128" s="202" t="s">
        <v>82</v>
      </c>
      <c r="AV128" s="13" t="s">
        <v>82</v>
      </c>
      <c r="AW128" s="13" t="s">
        <v>33</v>
      </c>
      <c r="AX128" s="13" t="s">
        <v>71</v>
      </c>
      <c r="AY128" s="202" t="s">
        <v>121</v>
      </c>
    </row>
    <row r="129" spans="1:65" s="13" customFormat="1" ht="11.25">
      <c r="B129" s="192"/>
      <c r="C129" s="193"/>
      <c r="D129" s="185" t="s">
        <v>134</v>
      </c>
      <c r="E129" s="194" t="s">
        <v>19</v>
      </c>
      <c r="F129" s="195" t="s">
        <v>193</v>
      </c>
      <c r="G129" s="193"/>
      <c r="H129" s="196">
        <v>29.9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134</v>
      </c>
      <c r="AU129" s="202" t="s">
        <v>82</v>
      </c>
      <c r="AV129" s="13" t="s">
        <v>82</v>
      </c>
      <c r="AW129" s="13" t="s">
        <v>33</v>
      </c>
      <c r="AX129" s="13" t="s">
        <v>71</v>
      </c>
      <c r="AY129" s="202" t="s">
        <v>121</v>
      </c>
    </row>
    <row r="130" spans="1:65" s="13" customFormat="1" ht="11.25">
      <c r="B130" s="192"/>
      <c r="C130" s="193"/>
      <c r="D130" s="185" t="s">
        <v>134</v>
      </c>
      <c r="E130" s="194" t="s">
        <v>19</v>
      </c>
      <c r="F130" s="195" t="s">
        <v>194</v>
      </c>
      <c r="G130" s="193"/>
      <c r="H130" s="196">
        <v>16.64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134</v>
      </c>
      <c r="AU130" s="202" t="s">
        <v>82</v>
      </c>
      <c r="AV130" s="13" t="s">
        <v>82</v>
      </c>
      <c r="AW130" s="13" t="s">
        <v>33</v>
      </c>
      <c r="AX130" s="13" t="s">
        <v>71</v>
      </c>
      <c r="AY130" s="202" t="s">
        <v>121</v>
      </c>
    </row>
    <row r="131" spans="1:65" s="2" customFormat="1" ht="24.2" customHeight="1">
      <c r="A131" s="33"/>
      <c r="B131" s="34"/>
      <c r="C131" s="172" t="s">
        <v>195</v>
      </c>
      <c r="D131" s="172" t="s">
        <v>123</v>
      </c>
      <c r="E131" s="173" t="s">
        <v>196</v>
      </c>
      <c r="F131" s="174" t="s">
        <v>197</v>
      </c>
      <c r="G131" s="175" t="s">
        <v>188</v>
      </c>
      <c r="H131" s="176">
        <v>2069</v>
      </c>
      <c r="I131" s="177"/>
      <c r="J131" s="178">
        <f>ROUND(I131*H131,2)</f>
        <v>0</v>
      </c>
      <c r="K131" s="174" t="s">
        <v>127</v>
      </c>
      <c r="L131" s="38"/>
      <c r="M131" s="179" t="s">
        <v>19</v>
      </c>
      <c r="N131" s="180" t="s">
        <v>42</v>
      </c>
      <c r="O131" s="63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128</v>
      </c>
      <c r="AT131" s="183" t="s">
        <v>123</v>
      </c>
      <c r="AU131" s="183" t="s">
        <v>82</v>
      </c>
      <c r="AY131" s="16" t="s">
        <v>121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128</v>
      </c>
      <c r="BM131" s="183" t="s">
        <v>198</v>
      </c>
    </row>
    <row r="132" spans="1:65" s="2" customFormat="1" ht="11.25">
      <c r="A132" s="33"/>
      <c r="B132" s="34"/>
      <c r="C132" s="35"/>
      <c r="D132" s="185" t="s">
        <v>130</v>
      </c>
      <c r="E132" s="35"/>
      <c r="F132" s="186" t="s">
        <v>199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130</v>
      </c>
      <c r="AU132" s="16" t="s">
        <v>82</v>
      </c>
    </row>
    <row r="133" spans="1:65" s="2" customFormat="1" ht="11.25">
      <c r="A133" s="33"/>
      <c r="B133" s="34"/>
      <c r="C133" s="35"/>
      <c r="D133" s="190" t="s">
        <v>132</v>
      </c>
      <c r="E133" s="35"/>
      <c r="F133" s="191" t="s">
        <v>200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132</v>
      </c>
      <c r="AU133" s="16" t="s">
        <v>82</v>
      </c>
    </row>
    <row r="134" spans="1:65" s="13" customFormat="1" ht="11.25">
      <c r="B134" s="192"/>
      <c r="C134" s="193"/>
      <c r="D134" s="185" t="s">
        <v>134</v>
      </c>
      <c r="E134" s="194" t="s">
        <v>19</v>
      </c>
      <c r="F134" s="195" t="s">
        <v>201</v>
      </c>
      <c r="G134" s="193"/>
      <c r="H134" s="196">
        <v>2069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134</v>
      </c>
      <c r="AU134" s="202" t="s">
        <v>82</v>
      </c>
      <c r="AV134" s="13" t="s">
        <v>82</v>
      </c>
      <c r="AW134" s="13" t="s">
        <v>33</v>
      </c>
      <c r="AX134" s="13" t="s">
        <v>79</v>
      </c>
      <c r="AY134" s="202" t="s">
        <v>121</v>
      </c>
    </row>
    <row r="135" spans="1:65" s="2" customFormat="1" ht="16.5" customHeight="1">
      <c r="A135" s="33"/>
      <c r="B135" s="34"/>
      <c r="C135" s="172" t="s">
        <v>202</v>
      </c>
      <c r="D135" s="172" t="s">
        <v>123</v>
      </c>
      <c r="E135" s="173" t="s">
        <v>203</v>
      </c>
      <c r="F135" s="174" t="s">
        <v>204</v>
      </c>
      <c r="G135" s="175" t="s">
        <v>188</v>
      </c>
      <c r="H135" s="176">
        <v>511.32400000000001</v>
      </c>
      <c r="I135" s="177"/>
      <c r="J135" s="178">
        <f>ROUND(I135*H135,2)</f>
        <v>0</v>
      </c>
      <c r="K135" s="174" t="s">
        <v>127</v>
      </c>
      <c r="L135" s="38"/>
      <c r="M135" s="179" t="s">
        <v>19</v>
      </c>
      <c r="N135" s="180" t="s">
        <v>42</v>
      </c>
      <c r="O135" s="63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3" t="s">
        <v>128</v>
      </c>
      <c r="AT135" s="183" t="s">
        <v>123</v>
      </c>
      <c r="AU135" s="183" t="s">
        <v>82</v>
      </c>
      <c r="AY135" s="16" t="s">
        <v>121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79</v>
      </c>
      <c r="BK135" s="184">
        <f>ROUND(I135*H135,2)</f>
        <v>0</v>
      </c>
      <c r="BL135" s="16" t="s">
        <v>128</v>
      </c>
      <c r="BM135" s="183" t="s">
        <v>205</v>
      </c>
    </row>
    <row r="136" spans="1:65" s="2" customFormat="1" ht="19.5">
      <c r="A136" s="33"/>
      <c r="B136" s="34"/>
      <c r="C136" s="35"/>
      <c r="D136" s="185" t="s">
        <v>130</v>
      </c>
      <c r="E136" s="35"/>
      <c r="F136" s="186" t="s">
        <v>206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130</v>
      </c>
      <c r="AU136" s="16" t="s">
        <v>82</v>
      </c>
    </row>
    <row r="137" spans="1:65" s="2" customFormat="1" ht="11.25">
      <c r="A137" s="33"/>
      <c r="B137" s="34"/>
      <c r="C137" s="35"/>
      <c r="D137" s="190" t="s">
        <v>132</v>
      </c>
      <c r="E137" s="35"/>
      <c r="F137" s="191" t="s">
        <v>207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132</v>
      </c>
      <c r="AU137" s="16" t="s">
        <v>82</v>
      </c>
    </row>
    <row r="138" spans="1:65" s="13" customFormat="1" ht="11.25">
      <c r="B138" s="192"/>
      <c r="C138" s="193"/>
      <c r="D138" s="185" t="s">
        <v>134</v>
      </c>
      <c r="E138" s="194" t="s">
        <v>19</v>
      </c>
      <c r="F138" s="195" t="s">
        <v>208</v>
      </c>
      <c r="G138" s="193"/>
      <c r="H138" s="196">
        <v>21.161000000000001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134</v>
      </c>
      <c r="AU138" s="202" t="s">
        <v>82</v>
      </c>
      <c r="AV138" s="13" t="s">
        <v>82</v>
      </c>
      <c r="AW138" s="13" t="s">
        <v>33</v>
      </c>
      <c r="AX138" s="13" t="s">
        <v>71</v>
      </c>
      <c r="AY138" s="202" t="s">
        <v>121</v>
      </c>
    </row>
    <row r="139" spans="1:65" s="13" customFormat="1" ht="11.25">
      <c r="B139" s="192"/>
      <c r="C139" s="193"/>
      <c r="D139" s="185" t="s">
        <v>134</v>
      </c>
      <c r="E139" s="194" t="s">
        <v>19</v>
      </c>
      <c r="F139" s="195" t="s">
        <v>209</v>
      </c>
      <c r="G139" s="193"/>
      <c r="H139" s="196">
        <v>11.584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134</v>
      </c>
      <c r="AU139" s="202" t="s">
        <v>82</v>
      </c>
      <c r="AV139" s="13" t="s">
        <v>82</v>
      </c>
      <c r="AW139" s="13" t="s">
        <v>33</v>
      </c>
      <c r="AX139" s="13" t="s">
        <v>71</v>
      </c>
      <c r="AY139" s="202" t="s">
        <v>121</v>
      </c>
    </row>
    <row r="140" spans="1:65" s="13" customFormat="1" ht="11.25">
      <c r="B140" s="192"/>
      <c r="C140" s="193"/>
      <c r="D140" s="185" t="s">
        <v>134</v>
      </c>
      <c r="E140" s="194" t="s">
        <v>19</v>
      </c>
      <c r="F140" s="195" t="s">
        <v>210</v>
      </c>
      <c r="G140" s="193"/>
      <c r="H140" s="196">
        <v>44.576999999999998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134</v>
      </c>
      <c r="AU140" s="202" t="s">
        <v>82</v>
      </c>
      <c r="AV140" s="13" t="s">
        <v>82</v>
      </c>
      <c r="AW140" s="13" t="s">
        <v>33</v>
      </c>
      <c r="AX140" s="13" t="s">
        <v>71</v>
      </c>
      <c r="AY140" s="202" t="s">
        <v>121</v>
      </c>
    </row>
    <row r="141" spans="1:65" s="13" customFormat="1" ht="11.25">
      <c r="B141" s="192"/>
      <c r="C141" s="193"/>
      <c r="D141" s="185" t="s">
        <v>134</v>
      </c>
      <c r="E141" s="194" t="s">
        <v>19</v>
      </c>
      <c r="F141" s="195" t="s">
        <v>211</v>
      </c>
      <c r="G141" s="193"/>
      <c r="H141" s="196">
        <v>2.0019999999999998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134</v>
      </c>
      <c r="AU141" s="202" t="s">
        <v>82</v>
      </c>
      <c r="AV141" s="13" t="s">
        <v>82</v>
      </c>
      <c r="AW141" s="13" t="s">
        <v>33</v>
      </c>
      <c r="AX141" s="13" t="s">
        <v>71</v>
      </c>
      <c r="AY141" s="202" t="s">
        <v>121</v>
      </c>
    </row>
    <row r="142" spans="1:65" s="13" customFormat="1" ht="11.25">
      <c r="B142" s="192"/>
      <c r="C142" s="193"/>
      <c r="D142" s="185" t="s">
        <v>134</v>
      </c>
      <c r="E142" s="194" t="s">
        <v>19</v>
      </c>
      <c r="F142" s="195" t="s">
        <v>212</v>
      </c>
      <c r="G142" s="193"/>
      <c r="H142" s="196">
        <v>327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134</v>
      </c>
      <c r="AU142" s="202" t="s">
        <v>82</v>
      </c>
      <c r="AV142" s="13" t="s">
        <v>82</v>
      </c>
      <c r="AW142" s="13" t="s">
        <v>33</v>
      </c>
      <c r="AX142" s="13" t="s">
        <v>71</v>
      </c>
      <c r="AY142" s="202" t="s">
        <v>121</v>
      </c>
    </row>
    <row r="143" spans="1:65" s="13" customFormat="1" ht="11.25">
      <c r="B143" s="192"/>
      <c r="C143" s="193"/>
      <c r="D143" s="185" t="s">
        <v>134</v>
      </c>
      <c r="E143" s="194" t="s">
        <v>19</v>
      </c>
      <c r="F143" s="195" t="s">
        <v>213</v>
      </c>
      <c r="G143" s="193"/>
      <c r="H143" s="196">
        <v>105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134</v>
      </c>
      <c r="AU143" s="202" t="s">
        <v>82</v>
      </c>
      <c r="AV143" s="13" t="s">
        <v>82</v>
      </c>
      <c r="AW143" s="13" t="s">
        <v>33</v>
      </c>
      <c r="AX143" s="13" t="s">
        <v>71</v>
      </c>
      <c r="AY143" s="202" t="s">
        <v>121</v>
      </c>
    </row>
    <row r="144" spans="1:65" s="2" customFormat="1" ht="16.5" customHeight="1">
      <c r="A144" s="33"/>
      <c r="B144" s="34"/>
      <c r="C144" s="172" t="s">
        <v>214</v>
      </c>
      <c r="D144" s="172" t="s">
        <v>123</v>
      </c>
      <c r="E144" s="173" t="s">
        <v>215</v>
      </c>
      <c r="F144" s="174" t="s">
        <v>216</v>
      </c>
      <c r="G144" s="175" t="s">
        <v>188</v>
      </c>
      <c r="H144" s="176">
        <v>8.0079999999999991</v>
      </c>
      <c r="I144" s="177"/>
      <c r="J144" s="178">
        <f>ROUND(I144*H144,2)</f>
        <v>0</v>
      </c>
      <c r="K144" s="174" t="s">
        <v>127</v>
      </c>
      <c r="L144" s="38"/>
      <c r="M144" s="179" t="s">
        <v>19</v>
      </c>
      <c r="N144" s="180" t="s">
        <v>42</v>
      </c>
      <c r="O144" s="63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3" t="s">
        <v>128</v>
      </c>
      <c r="AT144" s="183" t="s">
        <v>123</v>
      </c>
      <c r="AU144" s="183" t="s">
        <v>82</v>
      </c>
      <c r="AY144" s="16" t="s">
        <v>121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79</v>
      </c>
      <c r="BK144" s="184">
        <f>ROUND(I144*H144,2)</f>
        <v>0</v>
      </c>
      <c r="BL144" s="16" t="s">
        <v>128</v>
      </c>
      <c r="BM144" s="183" t="s">
        <v>217</v>
      </c>
    </row>
    <row r="145" spans="1:65" s="2" customFormat="1" ht="19.5">
      <c r="A145" s="33"/>
      <c r="B145" s="34"/>
      <c r="C145" s="35"/>
      <c r="D145" s="185" t="s">
        <v>130</v>
      </c>
      <c r="E145" s="35"/>
      <c r="F145" s="186" t="s">
        <v>218</v>
      </c>
      <c r="G145" s="35"/>
      <c r="H145" s="35"/>
      <c r="I145" s="187"/>
      <c r="J145" s="35"/>
      <c r="K145" s="35"/>
      <c r="L145" s="38"/>
      <c r="M145" s="188"/>
      <c r="N145" s="189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130</v>
      </c>
      <c r="AU145" s="16" t="s">
        <v>82</v>
      </c>
    </row>
    <row r="146" spans="1:65" s="2" customFormat="1" ht="11.25">
      <c r="A146" s="33"/>
      <c r="B146" s="34"/>
      <c r="C146" s="35"/>
      <c r="D146" s="190" t="s">
        <v>132</v>
      </c>
      <c r="E146" s="35"/>
      <c r="F146" s="191" t="s">
        <v>219</v>
      </c>
      <c r="G146" s="35"/>
      <c r="H146" s="35"/>
      <c r="I146" s="187"/>
      <c r="J146" s="35"/>
      <c r="K146" s="35"/>
      <c r="L146" s="38"/>
      <c r="M146" s="188"/>
      <c r="N146" s="189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82</v>
      </c>
    </row>
    <row r="147" spans="1:65" s="13" customFormat="1" ht="11.25">
      <c r="B147" s="192"/>
      <c r="C147" s="193"/>
      <c r="D147" s="185" t="s">
        <v>134</v>
      </c>
      <c r="E147" s="194" t="s">
        <v>19</v>
      </c>
      <c r="F147" s="195" t="s">
        <v>220</v>
      </c>
      <c r="G147" s="193"/>
      <c r="H147" s="196">
        <v>8.0079999999999991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134</v>
      </c>
      <c r="AU147" s="202" t="s">
        <v>82</v>
      </c>
      <c r="AV147" s="13" t="s">
        <v>82</v>
      </c>
      <c r="AW147" s="13" t="s">
        <v>33</v>
      </c>
      <c r="AX147" s="13" t="s">
        <v>79</v>
      </c>
      <c r="AY147" s="202" t="s">
        <v>121</v>
      </c>
    </row>
    <row r="148" spans="1:65" s="2" customFormat="1" ht="21.75" customHeight="1">
      <c r="A148" s="33"/>
      <c r="B148" s="34"/>
      <c r="C148" s="172" t="s">
        <v>221</v>
      </c>
      <c r="D148" s="172" t="s">
        <v>123</v>
      </c>
      <c r="E148" s="173" t="s">
        <v>222</v>
      </c>
      <c r="F148" s="174" t="s">
        <v>223</v>
      </c>
      <c r="G148" s="175" t="s">
        <v>188</v>
      </c>
      <c r="H148" s="176">
        <v>179.2</v>
      </c>
      <c r="I148" s="177"/>
      <c r="J148" s="178">
        <f>ROUND(I148*H148,2)</f>
        <v>0</v>
      </c>
      <c r="K148" s="174" t="s">
        <v>127</v>
      </c>
      <c r="L148" s="38"/>
      <c r="M148" s="179" t="s">
        <v>19</v>
      </c>
      <c r="N148" s="180" t="s">
        <v>42</v>
      </c>
      <c r="O148" s="63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3" t="s">
        <v>128</v>
      </c>
      <c r="AT148" s="183" t="s">
        <v>123</v>
      </c>
      <c r="AU148" s="183" t="s">
        <v>82</v>
      </c>
      <c r="AY148" s="16" t="s">
        <v>121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79</v>
      </c>
      <c r="BK148" s="184">
        <f>ROUND(I148*H148,2)</f>
        <v>0</v>
      </c>
      <c r="BL148" s="16" t="s">
        <v>128</v>
      </c>
      <c r="BM148" s="183" t="s">
        <v>224</v>
      </c>
    </row>
    <row r="149" spans="1:65" s="2" customFormat="1" ht="19.5">
      <c r="A149" s="33"/>
      <c r="B149" s="34"/>
      <c r="C149" s="35"/>
      <c r="D149" s="185" t="s">
        <v>130</v>
      </c>
      <c r="E149" s="35"/>
      <c r="F149" s="186" t="s">
        <v>225</v>
      </c>
      <c r="G149" s="35"/>
      <c r="H149" s="35"/>
      <c r="I149" s="187"/>
      <c r="J149" s="35"/>
      <c r="K149" s="35"/>
      <c r="L149" s="38"/>
      <c r="M149" s="188"/>
      <c r="N149" s="189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130</v>
      </c>
      <c r="AU149" s="16" t="s">
        <v>82</v>
      </c>
    </row>
    <row r="150" spans="1:65" s="2" customFormat="1" ht="11.25">
      <c r="A150" s="33"/>
      <c r="B150" s="34"/>
      <c r="C150" s="35"/>
      <c r="D150" s="190" t="s">
        <v>132</v>
      </c>
      <c r="E150" s="35"/>
      <c r="F150" s="191" t="s">
        <v>226</v>
      </c>
      <c r="G150" s="35"/>
      <c r="H150" s="35"/>
      <c r="I150" s="187"/>
      <c r="J150" s="35"/>
      <c r="K150" s="35"/>
      <c r="L150" s="38"/>
      <c r="M150" s="188"/>
      <c r="N150" s="189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132</v>
      </c>
      <c r="AU150" s="16" t="s">
        <v>82</v>
      </c>
    </row>
    <row r="151" spans="1:65" s="13" customFormat="1" ht="11.25">
      <c r="B151" s="192"/>
      <c r="C151" s="193"/>
      <c r="D151" s="185" t="s">
        <v>134</v>
      </c>
      <c r="E151" s="194" t="s">
        <v>19</v>
      </c>
      <c r="F151" s="195" t="s">
        <v>227</v>
      </c>
      <c r="G151" s="193"/>
      <c r="H151" s="196">
        <v>179.2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134</v>
      </c>
      <c r="AU151" s="202" t="s">
        <v>82</v>
      </c>
      <c r="AV151" s="13" t="s">
        <v>82</v>
      </c>
      <c r="AW151" s="13" t="s">
        <v>33</v>
      </c>
      <c r="AX151" s="13" t="s">
        <v>79</v>
      </c>
      <c r="AY151" s="202" t="s">
        <v>121</v>
      </c>
    </row>
    <row r="152" spans="1:65" s="2" customFormat="1" ht="21.75" customHeight="1">
      <c r="A152" s="33"/>
      <c r="B152" s="34"/>
      <c r="C152" s="172" t="s">
        <v>8</v>
      </c>
      <c r="D152" s="172" t="s">
        <v>123</v>
      </c>
      <c r="E152" s="173" t="s">
        <v>228</v>
      </c>
      <c r="F152" s="174" t="s">
        <v>229</v>
      </c>
      <c r="G152" s="175" t="s">
        <v>188</v>
      </c>
      <c r="H152" s="176">
        <v>16.766999999999999</v>
      </c>
      <c r="I152" s="177"/>
      <c r="J152" s="178">
        <f>ROUND(I152*H152,2)</f>
        <v>0</v>
      </c>
      <c r="K152" s="174" t="s">
        <v>127</v>
      </c>
      <c r="L152" s="38"/>
      <c r="M152" s="179" t="s">
        <v>19</v>
      </c>
      <c r="N152" s="180" t="s">
        <v>42</v>
      </c>
      <c r="O152" s="63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3" t="s">
        <v>128</v>
      </c>
      <c r="AT152" s="183" t="s">
        <v>123</v>
      </c>
      <c r="AU152" s="183" t="s">
        <v>82</v>
      </c>
      <c r="AY152" s="16" t="s">
        <v>121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79</v>
      </c>
      <c r="BK152" s="184">
        <f>ROUND(I152*H152,2)</f>
        <v>0</v>
      </c>
      <c r="BL152" s="16" t="s">
        <v>128</v>
      </c>
      <c r="BM152" s="183" t="s">
        <v>230</v>
      </c>
    </row>
    <row r="153" spans="1:65" s="2" customFormat="1" ht="19.5">
      <c r="A153" s="33"/>
      <c r="B153" s="34"/>
      <c r="C153" s="35"/>
      <c r="D153" s="185" t="s">
        <v>130</v>
      </c>
      <c r="E153" s="35"/>
      <c r="F153" s="186" t="s">
        <v>231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130</v>
      </c>
      <c r="AU153" s="16" t="s">
        <v>82</v>
      </c>
    </row>
    <row r="154" spans="1:65" s="2" customFormat="1" ht="11.25">
      <c r="A154" s="33"/>
      <c r="B154" s="34"/>
      <c r="C154" s="35"/>
      <c r="D154" s="190" t="s">
        <v>132</v>
      </c>
      <c r="E154" s="35"/>
      <c r="F154" s="191" t="s">
        <v>232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132</v>
      </c>
      <c r="AU154" s="16" t="s">
        <v>82</v>
      </c>
    </row>
    <row r="155" spans="1:65" s="13" customFormat="1" ht="11.25">
      <c r="B155" s="192"/>
      <c r="C155" s="193"/>
      <c r="D155" s="185" t="s">
        <v>134</v>
      </c>
      <c r="E155" s="194" t="s">
        <v>19</v>
      </c>
      <c r="F155" s="195" t="s">
        <v>233</v>
      </c>
      <c r="G155" s="193"/>
      <c r="H155" s="196">
        <v>8.7119999999999997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134</v>
      </c>
      <c r="AU155" s="202" t="s">
        <v>82</v>
      </c>
      <c r="AV155" s="13" t="s">
        <v>82</v>
      </c>
      <c r="AW155" s="13" t="s">
        <v>33</v>
      </c>
      <c r="AX155" s="13" t="s">
        <v>71</v>
      </c>
      <c r="AY155" s="202" t="s">
        <v>121</v>
      </c>
    </row>
    <row r="156" spans="1:65" s="13" customFormat="1" ht="11.25">
      <c r="B156" s="192"/>
      <c r="C156" s="193"/>
      <c r="D156" s="185" t="s">
        <v>134</v>
      </c>
      <c r="E156" s="194" t="s">
        <v>19</v>
      </c>
      <c r="F156" s="195" t="s">
        <v>234</v>
      </c>
      <c r="G156" s="193"/>
      <c r="H156" s="196">
        <v>0.495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134</v>
      </c>
      <c r="AU156" s="202" t="s">
        <v>82</v>
      </c>
      <c r="AV156" s="13" t="s">
        <v>82</v>
      </c>
      <c r="AW156" s="13" t="s">
        <v>33</v>
      </c>
      <c r="AX156" s="13" t="s">
        <v>71</v>
      </c>
      <c r="AY156" s="202" t="s">
        <v>121</v>
      </c>
    </row>
    <row r="157" spans="1:65" s="13" customFormat="1" ht="11.25">
      <c r="B157" s="192"/>
      <c r="C157" s="193"/>
      <c r="D157" s="185" t="s">
        <v>134</v>
      </c>
      <c r="E157" s="194" t="s">
        <v>19</v>
      </c>
      <c r="F157" s="195" t="s">
        <v>235</v>
      </c>
      <c r="G157" s="193"/>
      <c r="H157" s="196">
        <v>7.56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134</v>
      </c>
      <c r="AU157" s="202" t="s">
        <v>82</v>
      </c>
      <c r="AV157" s="13" t="s">
        <v>82</v>
      </c>
      <c r="AW157" s="13" t="s">
        <v>33</v>
      </c>
      <c r="AX157" s="13" t="s">
        <v>71</v>
      </c>
      <c r="AY157" s="202" t="s">
        <v>121</v>
      </c>
    </row>
    <row r="158" spans="1:65" s="2" customFormat="1" ht="21.75" customHeight="1">
      <c r="A158" s="33"/>
      <c r="B158" s="34"/>
      <c r="C158" s="172" t="s">
        <v>236</v>
      </c>
      <c r="D158" s="172" t="s">
        <v>123</v>
      </c>
      <c r="E158" s="173" t="s">
        <v>237</v>
      </c>
      <c r="F158" s="174" t="s">
        <v>238</v>
      </c>
      <c r="G158" s="175" t="s">
        <v>188</v>
      </c>
      <c r="H158" s="176">
        <v>18.626000000000001</v>
      </c>
      <c r="I158" s="177"/>
      <c r="J158" s="178">
        <f>ROUND(I158*H158,2)</f>
        <v>0</v>
      </c>
      <c r="K158" s="174" t="s">
        <v>127</v>
      </c>
      <c r="L158" s="38"/>
      <c r="M158" s="179" t="s">
        <v>19</v>
      </c>
      <c r="N158" s="180" t="s">
        <v>42</v>
      </c>
      <c r="O158" s="63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3" t="s">
        <v>128</v>
      </c>
      <c r="AT158" s="183" t="s">
        <v>123</v>
      </c>
      <c r="AU158" s="183" t="s">
        <v>82</v>
      </c>
      <c r="AY158" s="16" t="s">
        <v>121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79</v>
      </c>
      <c r="BK158" s="184">
        <f>ROUND(I158*H158,2)</f>
        <v>0</v>
      </c>
      <c r="BL158" s="16" t="s">
        <v>128</v>
      </c>
      <c r="BM158" s="183" t="s">
        <v>239</v>
      </c>
    </row>
    <row r="159" spans="1:65" s="2" customFormat="1" ht="19.5">
      <c r="A159" s="33"/>
      <c r="B159" s="34"/>
      <c r="C159" s="35"/>
      <c r="D159" s="185" t="s">
        <v>130</v>
      </c>
      <c r="E159" s="35"/>
      <c r="F159" s="186" t="s">
        <v>240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130</v>
      </c>
      <c r="AU159" s="16" t="s">
        <v>82</v>
      </c>
    </row>
    <row r="160" spans="1:65" s="2" customFormat="1" ht="11.25">
      <c r="A160" s="33"/>
      <c r="B160" s="34"/>
      <c r="C160" s="35"/>
      <c r="D160" s="190" t="s">
        <v>132</v>
      </c>
      <c r="E160" s="35"/>
      <c r="F160" s="191" t="s">
        <v>241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132</v>
      </c>
      <c r="AU160" s="16" t="s">
        <v>82</v>
      </c>
    </row>
    <row r="161" spans="1:65" s="13" customFormat="1" ht="11.25">
      <c r="B161" s="192"/>
      <c r="C161" s="193"/>
      <c r="D161" s="185" t="s">
        <v>134</v>
      </c>
      <c r="E161" s="194" t="s">
        <v>19</v>
      </c>
      <c r="F161" s="195" t="s">
        <v>242</v>
      </c>
      <c r="G161" s="193"/>
      <c r="H161" s="196">
        <v>9.3719999999999999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134</v>
      </c>
      <c r="AU161" s="202" t="s">
        <v>82</v>
      </c>
      <c r="AV161" s="13" t="s">
        <v>82</v>
      </c>
      <c r="AW161" s="13" t="s">
        <v>33</v>
      </c>
      <c r="AX161" s="13" t="s">
        <v>71</v>
      </c>
      <c r="AY161" s="202" t="s">
        <v>121</v>
      </c>
    </row>
    <row r="162" spans="1:65" s="13" customFormat="1" ht="11.25">
      <c r="B162" s="192"/>
      <c r="C162" s="193"/>
      <c r="D162" s="185" t="s">
        <v>134</v>
      </c>
      <c r="E162" s="194" t="s">
        <v>19</v>
      </c>
      <c r="F162" s="195" t="s">
        <v>243</v>
      </c>
      <c r="G162" s="193"/>
      <c r="H162" s="196">
        <v>3.0979999999999999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134</v>
      </c>
      <c r="AU162" s="202" t="s">
        <v>82</v>
      </c>
      <c r="AV162" s="13" t="s">
        <v>82</v>
      </c>
      <c r="AW162" s="13" t="s">
        <v>33</v>
      </c>
      <c r="AX162" s="13" t="s">
        <v>71</v>
      </c>
      <c r="AY162" s="202" t="s">
        <v>121</v>
      </c>
    </row>
    <row r="163" spans="1:65" s="13" customFormat="1" ht="11.25">
      <c r="B163" s="192"/>
      <c r="C163" s="193"/>
      <c r="D163" s="185" t="s">
        <v>134</v>
      </c>
      <c r="E163" s="194" t="s">
        <v>19</v>
      </c>
      <c r="F163" s="195" t="s">
        <v>244</v>
      </c>
      <c r="G163" s="193"/>
      <c r="H163" s="196">
        <v>6.1559999999999997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134</v>
      </c>
      <c r="AU163" s="202" t="s">
        <v>82</v>
      </c>
      <c r="AV163" s="13" t="s">
        <v>82</v>
      </c>
      <c r="AW163" s="13" t="s">
        <v>33</v>
      </c>
      <c r="AX163" s="13" t="s">
        <v>71</v>
      </c>
      <c r="AY163" s="202" t="s">
        <v>121</v>
      </c>
    </row>
    <row r="164" spans="1:65" s="2" customFormat="1" ht="21.75" customHeight="1">
      <c r="A164" s="33"/>
      <c r="B164" s="34"/>
      <c r="C164" s="172" t="s">
        <v>245</v>
      </c>
      <c r="D164" s="172" t="s">
        <v>123</v>
      </c>
      <c r="E164" s="173" t="s">
        <v>246</v>
      </c>
      <c r="F164" s="174" t="s">
        <v>247</v>
      </c>
      <c r="G164" s="175" t="s">
        <v>188</v>
      </c>
      <c r="H164" s="176">
        <v>44.8</v>
      </c>
      <c r="I164" s="177"/>
      <c r="J164" s="178">
        <f>ROUND(I164*H164,2)</f>
        <v>0</v>
      </c>
      <c r="K164" s="174" t="s">
        <v>127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128</v>
      </c>
      <c r="AT164" s="183" t="s">
        <v>123</v>
      </c>
      <c r="AU164" s="183" t="s">
        <v>82</v>
      </c>
      <c r="AY164" s="16" t="s">
        <v>121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128</v>
      </c>
      <c r="BM164" s="183" t="s">
        <v>248</v>
      </c>
    </row>
    <row r="165" spans="1:65" s="2" customFormat="1" ht="19.5">
      <c r="A165" s="33"/>
      <c r="B165" s="34"/>
      <c r="C165" s="35"/>
      <c r="D165" s="185" t="s">
        <v>130</v>
      </c>
      <c r="E165" s="35"/>
      <c r="F165" s="186" t="s">
        <v>249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130</v>
      </c>
      <c r="AU165" s="16" t="s">
        <v>82</v>
      </c>
    </row>
    <row r="166" spans="1:65" s="2" customFormat="1" ht="11.25">
      <c r="A166" s="33"/>
      <c r="B166" s="34"/>
      <c r="C166" s="35"/>
      <c r="D166" s="190" t="s">
        <v>132</v>
      </c>
      <c r="E166" s="35"/>
      <c r="F166" s="191" t="s">
        <v>250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82</v>
      </c>
    </row>
    <row r="167" spans="1:65" s="13" customFormat="1" ht="11.25">
      <c r="B167" s="192"/>
      <c r="C167" s="193"/>
      <c r="D167" s="185" t="s">
        <v>134</v>
      </c>
      <c r="E167" s="194" t="s">
        <v>19</v>
      </c>
      <c r="F167" s="195" t="s">
        <v>251</v>
      </c>
      <c r="G167" s="193"/>
      <c r="H167" s="196">
        <v>44.8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134</v>
      </c>
      <c r="AU167" s="202" t="s">
        <v>82</v>
      </c>
      <c r="AV167" s="13" t="s">
        <v>82</v>
      </c>
      <c r="AW167" s="13" t="s">
        <v>33</v>
      </c>
      <c r="AX167" s="13" t="s">
        <v>79</v>
      </c>
      <c r="AY167" s="202" t="s">
        <v>121</v>
      </c>
    </row>
    <row r="168" spans="1:65" s="2" customFormat="1" ht="21.75" customHeight="1">
      <c r="A168" s="33"/>
      <c r="B168" s="34"/>
      <c r="C168" s="172" t="s">
        <v>252</v>
      </c>
      <c r="D168" s="172" t="s">
        <v>123</v>
      </c>
      <c r="E168" s="173" t="s">
        <v>253</v>
      </c>
      <c r="F168" s="174" t="s">
        <v>254</v>
      </c>
      <c r="G168" s="175" t="s">
        <v>188</v>
      </c>
      <c r="H168" s="176">
        <v>1.98</v>
      </c>
      <c r="I168" s="177"/>
      <c r="J168" s="178">
        <f>ROUND(I168*H168,2)</f>
        <v>0</v>
      </c>
      <c r="K168" s="174" t="s">
        <v>127</v>
      </c>
      <c r="L168" s="38"/>
      <c r="M168" s="179" t="s">
        <v>19</v>
      </c>
      <c r="N168" s="180" t="s">
        <v>42</v>
      </c>
      <c r="O168" s="63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128</v>
      </c>
      <c r="AT168" s="183" t="s">
        <v>123</v>
      </c>
      <c r="AU168" s="183" t="s">
        <v>82</v>
      </c>
      <c r="AY168" s="16" t="s">
        <v>121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79</v>
      </c>
      <c r="BK168" s="184">
        <f>ROUND(I168*H168,2)</f>
        <v>0</v>
      </c>
      <c r="BL168" s="16" t="s">
        <v>128</v>
      </c>
      <c r="BM168" s="183" t="s">
        <v>255</v>
      </c>
    </row>
    <row r="169" spans="1:65" s="2" customFormat="1" ht="19.5">
      <c r="A169" s="33"/>
      <c r="B169" s="34"/>
      <c r="C169" s="35"/>
      <c r="D169" s="185" t="s">
        <v>130</v>
      </c>
      <c r="E169" s="35"/>
      <c r="F169" s="186" t="s">
        <v>256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130</v>
      </c>
      <c r="AU169" s="16" t="s">
        <v>82</v>
      </c>
    </row>
    <row r="170" spans="1:65" s="2" customFormat="1" ht="11.25">
      <c r="A170" s="33"/>
      <c r="B170" s="34"/>
      <c r="C170" s="35"/>
      <c r="D170" s="190" t="s">
        <v>132</v>
      </c>
      <c r="E170" s="35"/>
      <c r="F170" s="191" t="s">
        <v>257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82</v>
      </c>
    </row>
    <row r="171" spans="1:65" s="13" customFormat="1" ht="11.25">
      <c r="B171" s="192"/>
      <c r="C171" s="193"/>
      <c r="D171" s="185" t="s">
        <v>134</v>
      </c>
      <c r="E171" s="194" t="s">
        <v>19</v>
      </c>
      <c r="F171" s="195" t="s">
        <v>258</v>
      </c>
      <c r="G171" s="193"/>
      <c r="H171" s="196">
        <v>1.98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134</v>
      </c>
      <c r="AU171" s="202" t="s">
        <v>82</v>
      </c>
      <c r="AV171" s="13" t="s">
        <v>82</v>
      </c>
      <c r="AW171" s="13" t="s">
        <v>33</v>
      </c>
      <c r="AX171" s="13" t="s">
        <v>79</v>
      </c>
      <c r="AY171" s="202" t="s">
        <v>121</v>
      </c>
    </row>
    <row r="172" spans="1:65" s="2" customFormat="1" ht="21.75" customHeight="1">
      <c r="A172" s="33"/>
      <c r="B172" s="34"/>
      <c r="C172" s="172" t="s">
        <v>259</v>
      </c>
      <c r="D172" s="172" t="s">
        <v>123</v>
      </c>
      <c r="E172" s="173" t="s">
        <v>260</v>
      </c>
      <c r="F172" s="174" t="s">
        <v>261</v>
      </c>
      <c r="G172" s="175" t="s">
        <v>188</v>
      </c>
      <c r="H172" s="176">
        <v>37.014000000000003</v>
      </c>
      <c r="I172" s="177"/>
      <c r="J172" s="178">
        <f>ROUND(I172*H172,2)</f>
        <v>0</v>
      </c>
      <c r="K172" s="174" t="s">
        <v>127</v>
      </c>
      <c r="L172" s="38"/>
      <c r="M172" s="179" t="s">
        <v>19</v>
      </c>
      <c r="N172" s="180" t="s">
        <v>42</v>
      </c>
      <c r="O172" s="63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3" t="s">
        <v>128</v>
      </c>
      <c r="AT172" s="183" t="s">
        <v>123</v>
      </c>
      <c r="AU172" s="183" t="s">
        <v>82</v>
      </c>
      <c r="AY172" s="16" t="s">
        <v>121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6" t="s">
        <v>79</v>
      </c>
      <c r="BK172" s="184">
        <f>ROUND(I172*H172,2)</f>
        <v>0</v>
      </c>
      <c r="BL172" s="16" t="s">
        <v>128</v>
      </c>
      <c r="BM172" s="183" t="s">
        <v>262</v>
      </c>
    </row>
    <row r="173" spans="1:65" s="2" customFormat="1" ht="19.5">
      <c r="A173" s="33"/>
      <c r="B173" s="34"/>
      <c r="C173" s="35"/>
      <c r="D173" s="185" t="s">
        <v>130</v>
      </c>
      <c r="E173" s="35"/>
      <c r="F173" s="186" t="s">
        <v>263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130</v>
      </c>
      <c r="AU173" s="16" t="s">
        <v>82</v>
      </c>
    </row>
    <row r="174" spans="1:65" s="2" customFormat="1" ht="11.25">
      <c r="A174" s="33"/>
      <c r="B174" s="34"/>
      <c r="C174" s="35"/>
      <c r="D174" s="190" t="s">
        <v>132</v>
      </c>
      <c r="E174" s="35"/>
      <c r="F174" s="191" t="s">
        <v>264</v>
      </c>
      <c r="G174" s="35"/>
      <c r="H174" s="35"/>
      <c r="I174" s="187"/>
      <c r="J174" s="35"/>
      <c r="K174" s="35"/>
      <c r="L174" s="38"/>
      <c r="M174" s="188"/>
      <c r="N174" s="189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132</v>
      </c>
      <c r="AU174" s="16" t="s">
        <v>82</v>
      </c>
    </row>
    <row r="175" spans="1:65" s="13" customFormat="1" ht="11.25">
      <c r="B175" s="192"/>
      <c r="C175" s="193"/>
      <c r="D175" s="185" t="s">
        <v>134</v>
      </c>
      <c r="E175" s="194" t="s">
        <v>19</v>
      </c>
      <c r="F175" s="195" t="s">
        <v>265</v>
      </c>
      <c r="G175" s="193"/>
      <c r="H175" s="196">
        <v>12.39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134</v>
      </c>
      <c r="AU175" s="202" t="s">
        <v>82</v>
      </c>
      <c r="AV175" s="13" t="s">
        <v>82</v>
      </c>
      <c r="AW175" s="13" t="s">
        <v>33</v>
      </c>
      <c r="AX175" s="13" t="s">
        <v>71</v>
      </c>
      <c r="AY175" s="202" t="s">
        <v>121</v>
      </c>
    </row>
    <row r="176" spans="1:65" s="13" customFormat="1" ht="11.25">
      <c r="B176" s="192"/>
      <c r="C176" s="193"/>
      <c r="D176" s="185" t="s">
        <v>134</v>
      </c>
      <c r="E176" s="194" t="s">
        <v>19</v>
      </c>
      <c r="F176" s="195" t="s">
        <v>266</v>
      </c>
      <c r="G176" s="193"/>
      <c r="H176" s="196">
        <v>24.623999999999999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134</v>
      </c>
      <c r="AU176" s="202" t="s">
        <v>82</v>
      </c>
      <c r="AV176" s="13" t="s">
        <v>82</v>
      </c>
      <c r="AW176" s="13" t="s">
        <v>33</v>
      </c>
      <c r="AX176" s="13" t="s">
        <v>71</v>
      </c>
      <c r="AY176" s="202" t="s">
        <v>121</v>
      </c>
    </row>
    <row r="177" spans="1:65" s="2" customFormat="1" ht="16.5" customHeight="1">
      <c r="A177" s="33"/>
      <c r="B177" s="34"/>
      <c r="C177" s="172" t="s">
        <v>267</v>
      </c>
      <c r="D177" s="172" t="s">
        <v>123</v>
      </c>
      <c r="E177" s="173" t="s">
        <v>268</v>
      </c>
      <c r="F177" s="174" t="s">
        <v>269</v>
      </c>
      <c r="G177" s="175" t="s">
        <v>126</v>
      </c>
      <c r="H177" s="176">
        <v>73.16</v>
      </c>
      <c r="I177" s="177"/>
      <c r="J177" s="178">
        <f>ROUND(I177*H177,2)</f>
        <v>0</v>
      </c>
      <c r="K177" s="174" t="s">
        <v>127</v>
      </c>
      <c r="L177" s="38"/>
      <c r="M177" s="179" t="s">
        <v>19</v>
      </c>
      <c r="N177" s="180" t="s">
        <v>42</v>
      </c>
      <c r="O177" s="63"/>
      <c r="P177" s="181">
        <f>O177*H177</f>
        <v>0</v>
      </c>
      <c r="Q177" s="181">
        <v>8.4000000000000003E-4</v>
      </c>
      <c r="R177" s="181">
        <f>Q177*H177</f>
        <v>6.1454399999999999E-2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128</v>
      </c>
      <c r="AT177" s="183" t="s">
        <v>123</v>
      </c>
      <c r="AU177" s="183" t="s">
        <v>82</v>
      </c>
      <c r="AY177" s="16" t="s">
        <v>121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79</v>
      </c>
      <c r="BK177" s="184">
        <f>ROUND(I177*H177,2)</f>
        <v>0</v>
      </c>
      <c r="BL177" s="16" t="s">
        <v>128</v>
      </c>
      <c r="BM177" s="183" t="s">
        <v>270</v>
      </c>
    </row>
    <row r="178" spans="1:65" s="2" customFormat="1" ht="11.25">
      <c r="A178" s="33"/>
      <c r="B178" s="34"/>
      <c r="C178" s="35"/>
      <c r="D178" s="185" t="s">
        <v>130</v>
      </c>
      <c r="E178" s="35"/>
      <c r="F178" s="186" t="s">
        <v>271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130</v>
      </c>
      <c r="AU178" s="16" t="s">
        <v>82</v>
      </c>
    </row>
    <row r="179" spans="1:65" s="2" customFormat="1" ht="11.25">
      <c r="A179" s="33"/>
      <c r="B179" s="34"/>
      <c r="C179" s="35"/>
      <c r="D179" s="190" t="s">
        <v>132</v>
      </c>
      <c r="E179" s="35"/>
      <c r="F179" s="191" t="s">
        <v>272</v>
      </c>
      <c r="G179" s="35"/>
      <c r="H179" s="35"/>
      <c r="I179" s="187"/>
      <c r="J179" s="35"/>
      <c r="K179" s="35"/>
      <c r="L179" s="38"/>
      <c r="M179" s="188"/>
      <c r="N179" s="189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132</v>
      </c>
      <c r="AU179" s="16" t="s">
        <v>82</v>
      </c>
    </row>
    <row r="180" spans="1:65" s="13" customFormat="1" ht="11.25">
      <c r="B180" s="192"/>
      <c r="C180" s="193"/>
      <c r="D180" s="185" t="s">
        <v>134</v>
      </c>
      <c r="E180" s="194" t="s">
        <v>19</v>
      </c>
      <c r="F180" s="195" t="s">
        <v>273</v>
      </c>
      <c r="G180" s="193"/>
      <c r="H180" s="196">
        <v>10.8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134</v>
      </c>
      <c r="AU180" s="202" t="s">
        <v>82</v>
      </c>
      <c r="AV180" s="13" t="s">
        <v>82</v>
      </c>
      <c r="AW180" s="13" t="s">
        <v>33</v>
      </c>
      <c r="AX180" s="13" t="s">
        <v>71</v>
      </c>
      <c r="AY180" s="202" t="s">
        <v>121</v>
      </c>
    </row>
    <row r="181" spans="1:65" s="13" customFormat="1" ht="11.25">
      <c r="B181" s="192"/>
      <c r="C181" s="193"/>
      <c r="D181" s="185" t="s">
        <v>134</v>
      </c>
      <c r="E181" s="194" t="s">
        <v>19</v>
      </c>
      <c r="F181" s="195" t="s">
        <v>274</v>
      </c>
      <c r="G181" s="193"/>
      <c r="H181" s="196">
        <v>28.16</v>
      </c>
      <c r="I181" s="197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134</v>
      </c>
      <c r="AU181" s="202" t="s">
        <v>82</v>
      </c>
      <c r="AV181" s="13" t="s">
        <v>82</v>
      </c>
      <c r="AW181" s="13" t="s">
        <v>33</v>
      </c>
      <c r="AX181" s="13" t="s">
        <v>71</v>
      </c>
      <c r="AY181" s="202" t="s">
        <v>121</v>
      </c>
    </row>
    <row r="182" spans="1:65" s="13" customFormat="1" ht="11.25">
      <c r="B182" s="192"/>
      <c r="C182" s="193"/>
      <c r="D182" s="185" t="s">
        <v>134</v>
      </c>
      <c r="E182" s="194" t="s">
        <v>19</v>
      </c>
      <c r="F182" s="195" t="s">
        <v>275</v>
      </c>
      <c r="G182" s="193"/>
      <c r="H182" s="196">
        <v>34.200000000000003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134</v>
      </c>
      <c r="AU182" s="202" t="s">
        <v>82</v>
      </c>
      <c r="AV182" s="13" t="s">
        <v>82</v>
      </c>
      <c r="AW182" s="13" t="s">
        <v>33</v>
      </c>
      <c r="AX182" s="13" t="s">
        <v>71</v>
      </c>
      <c r="AY182" s="202" t="s">
        <v>121</v>
      </c>
    </row>
    <row r="183" spans="1:65" s="2" customFormat="1" ht="16.5" customHeight="1">
      <c r="A183" s="33"/>
      <c r="B183" s="34"/>
      <c r="C183" s="172" t="s">
        <v>7</v>
      </c>
      <c r="D183" s="172" t="s">
        <v>123</v>
      </c>
      <c r="E183" s="173" t="s">
        <v>276</v>
      </c>
      <c r="F183" s="174" t="s">
        <v>277</v>
      </c>
      <c r="G183" s="175" t="s">
        <v>126</v>
      </c>
      <c r="H183" s="176">
        <v>73.16</v>
      </c>
      <c r="I183" s="177"/>
      <c r="J183" s="178">
        <f>ROUND(I183*H183,2)</f>
        <v>0</v>
      </c>
      <c r="K183" s="174" t="s">
        <v>127</v>
      </c>
      <c r="L183" s="38"/>
      <c r="M183" s="179" t="s">
        <v>19</v>
      </c>
      <c r="N183" s="180" t="s">
        <v>42</v>
      </c>
      <c r="O183" s="63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3" t="s">
        <v>128</v>
      </c>
      <c r="AT183" s="183" t="s">
        <v>123</v>
      </c>
      <c r="AU183" s="183" t="s">
        <v>82</v>
      </c>
      <c r="AY183" s="16" t="s">
        <v>121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79</v>
      </c>
      <c r="BK183" s="184">
        <f>ROUND(I183*H183,2)</f>
        <v>0</v>
      </c>
      <c r="BL183" s="16" t="s">
        <v>128</v>
      </c>
      <c r="BM183" s="183" t="s">
        <v>278</v>
      </c>
    </row>
    <row r="184" spans="1:65" s="2" customFormat="1" ht="19.5">
      <c r="A184" s="33"/>
      <c r="B184" s="34"/>
      <c r="C184" s="35"/>
      <c r="D184" s="185" t="s">
        <v>130</v>
      </c>
      <c r="E184" s="35"/>
      <c r="F184" s="186" t="s">
        <v>279</v>
      </c>
      <c r="G184" s="35"/>
      <c r="H184" s="35"/>
      <c r="I184" s="187"/>
      <c r="J184" s="35"/>
      <c r="K184" s="35"/>
      <c r="L184" s="38"/>
      <c r="M184" s="188"/>
      <c r="N184" s="189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130</v>
      </c>
      <c r="AU184" s="16" t="s">
        <v>82</v>
      </c>
    </row>
    <row r="185" spans="1:65" s="2" customFormat="1" ht="11.25">
      <c r="A185" s="33"/>
      <c r="B185" s="34"/>
      <c r="C185" s="35"/>
      <c r="D185" s="190" t="s">
        <v>132</v>
      </c>
      <c r="E185" s="35"/>
      <c r="F185" s="191" t="s">
        <v>280</v>
      </c>
      <c r="G185" s="35"/>
      <c r="H185" s="35"/>
      <c r="I185" s="187"/>
      <c r="J185" s="35"/>
      <c r="K185" s="35"/>
      <c r="L185" s="38"/>
      <c r="M185" s="188"/>
      <c r="N185" s="189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132</v>
      </c>
      <c r="AU185" s="16" t="s">
        <v>82</v>
      </c>
    </row>
    <row r="186" spans="1:65" s="2" customFormat="1" ht="16.5" customHeight="1">
      <c r="A186" s="33"/>
      <c r="B186" s="34"/>
      <c r="C186" s="172" t="s">
        <v>281</v>
      </c>
      <c r="D186" s="172" t="s">
        <v>123</v>
      </c>
      <c r="E186" s="173" t="s">
        <v>282</v>
      </c>
      <c r="F186" s="174" t="s">
        <v>283</v>
      </c>
      <c r="G186" s="175" t="s">
        <v>138</v>
      </c>
      <c r="H186" s="176">
        <v>1</v>
      </c>
      <c r="I186" s="177"/>
      <c r="J186" s="178">
        <f>ROUND(I186*H186,2)</f>
        <v>0</v>
      </c>
      <c r="K186" s="174" t="s">
        <v>127</v>
      </c>
      <c r="L186" s="38"/>
      <c r="M186" s="179" t="s">
        <v>19</v>
      </c>
      <c r="N186" s="180" t="s">
        <v>42</v>
      </c>
      <c r="O186" s="63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3" t="s">
        <v>128</v>
      </c>
      <c r="AT186" s="183" t="s">
        <v>123</v>
      </c>
      <c r="AU186" s="183" t="s">
        <v>82</v>
      </c>
      <c r="AY186" s="16" t="s">
        <v>121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6" t="s">
        <v>79</v>
      </c>
      <c r="BK186" s="184">
        <f>ROUND(I186*H186,2)</f>
        <v>0</v>
      </c>
      <c r="BL186" s="16" t="s">
        <v>128</v>
      </c>
      <c r="BM186" s="183" t="s">
        <v>284</v>
      </c>
    </row>
    <row r="187" spans="1:65" s="2" customFormat="1" ht="19.5">
      <c r="A187" s="33"/>
      <c r="B187" s="34"/>
      <c r="C187" s="35"/>
      <c r="D187" s="185" t="s">
        <v>130</v>
      </c>
      <c r="E187" s="35"/>
      <c r="F187" s="186" t="s">
        <v>285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130</v>
      </c>
      <c r="AU187" s="16" t="s">
        <v>82</v>
      </c>
    </row>
    <row r="188" spans="1:65" s="2" customFormat="1" ht="11.25">
      <c r="A188" s="33"/>
      <c r="B188" s="34"/>
      <c r="C188" s="35"/>
      <c r="D188" s="190" t="s">
        <v>132</v>
      </c>
      <c r="E188" s="35"/>
      <c r="F188" s="191" t="s">
        <v>286</v>
      </c>
      <c r="G188" s="35"/>
      <c r="H188" s="35"/>
      <c r="I188" s="187"/>
      <c r="J188" s="35"/>
      <c r="K188" s="35"/>
      <c r="L188" s="38"/>
      <c r="M188" s="188"/>
      <c r="N188" s="189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132</v>
      </c>
      <c r="AU188" s="16" t="s">
        <v>82</v>
      </c>
    </row>
    <row r="189" spans="1:65" s="2" customFormat="1" ht="16.5" customHeight="1">
      <c r="A189" s="33"/>
      <c r="B189" s="34"/>
      <c r="C189" s="172" t="s">
        <v>287</v>
      </c>
      <c r="D189" s="172" t="s">
        <v>123</v>
      </c>
      <c r="E189" s="173" t="s">
        <v>288</v>
      </c>
      <c r="F189" s="174" t="s">
        <v>289</v>
      </c>
      <c r="G189" s="175" t="s">
        <v>138</v>
      </c>
      <c r="H189" s="176">
        <v>1</v>
      </c>
      <c r="I189" s="177"/>
      <c r="J189" s="178">
        <f>ROUND(I189*H189,2)</f>
        <v>0</v>
      </c>
      <c r="K189" s="174" t="s">
        <v>127</v>
      </c>
      <c r="L189" s="38"/>
      <c r="M189" s="179" t="s">
        <v>19</v>
      </c>
      <c r="N189" s="180" t="s">
        <v>42</v>
      </c>
      <c r="O189" s="63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3" t="s">
        <v>128</v>
      </c>
      <c r="AT189" s="183" t="s">
        <v>123</v>
      </c>
      <c r="AU189" s="183" t="s">
        <v>82</v>
      </c>
      <c r="AY189" s="16" t="s">
        <v>121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6" t="s">
        <v>79</v>
      </c>
      <c r="BK189" s="184">
        <f>ROUND(I189*H189,2)</f>
        <v>0</v>
      </c>
      <c r="BL189" s="16" t="s">
        <v>128</v>
      </c>
      <c r="BM189" s="183" t="s">
        <v>290</v>
      </c>
    </row>
    <row r="190" spans="1:65" s="2" customFormat="1" ht="19.5">
      <c r="A190" s="33"/>
      <c r="B190" s="34"/>
      <c r="C190" s="35"/>
      <c r="D190" s="185" t="s">
        <v>130</v>
      </c>
      <c r="E190" s="35"/>
      <c r="F190" s="186" t="s">
        <v>291</v>
      </c>
      <c r="G190" s="35"/>
      <c r="H190" s="35"/>
      <c r="I190" s="187"/>
      <c r="J190" s="35"/>
      <c r="K190" s="35"/>
      <c r="L190" s="38"/>
      <c r="M190" s="188"/>
      <c r="N190" s="189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130</v>
      </c>
      <c r="AU190" s="16" t="s">
        <v>82</v>
      </c>
    </row>
    <row r="191" spans="1:65" s="2" customFormat="1" ht="11.25">
      <c r="A191" s="33"/>
      <c r="B191" s="34"/>
      <c r="C191" s="35"/>
      <c r="D191" s="190" t="s">
        <v>132</v>
      </c>
      <c r="E191" s="35"/>
      <c r="F191" s="191" t="s">
        <v>292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82</v>
      </c>
    </row>
    <row r="192" spans="1:65" s="2" customFormat="1" ht="16.5" customHeight="1">
      <c r="A192" s="33"/>
      <c r="B192" s="34"/>
      <c r="C192" s="172" t="s">
        <v>293</v>
      </c>
      <c r="D192" s="172" t="s">
        <v>123</v>
      </c>
      <c r="E192" s="173" t="s">
        <v>294</v>
      </c>
      <c r="F192" s="174" t="s">
        <v>295</v>
      </c>
      <c r="G192" s="175" t="s">
        <v>138</v>
      </c>
      <c r="H192" s="176">
        <v>26</v>
      </c>
      <c r="I192" s="177"/>
      <c r="J192" s="178">
        <f>ROUND(I192*H192,2)</f>
        <v>0</v>
      </c>
      <c r="K192" s="174" t="s">
        <v>127</v>
      </c>
      <c r="L192" s="38"/>
      <c r="M192" s="179" t="s">
        <v>19</v>
      </c>
      <c r="N192" s="180" t="s">
        <v>42</v>
      </c>
      <c r="O192" s="63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128</v>
      </c>
      <c r="AT192" s="183" t="s">
        <v>123</v>
      </c>
      <c r="AU192" s="183" t="s">
        <v>82</v>
      </c>
      <c r="AY192" s="16" t="s">
        <v>121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79</v>
      </c>
      <c r="BK192" s="184">
        <f>ROUND(I192*H192,2)</f>
        <v>0</v>
      </c>
      <c r="BL192" s="16" t="s">
        <v>128</v>
      </c>
      <c r="BM192" s="183" t="s">
        <v>296</v>
      </c>
    </row>
    <row r="193" spans="1:65" s="2" customFormat="1" ht="19.5">
      <c r="A193" s="33"/>
      <c r="B193" s="34"/>
      <c r="C193" s="35"/>
      <c r="D193" s="185" t="s">
        <v>130</v>
      </c>
      <c r="E193" s="35"/>
      <c r="F193" s="186" t="s">
        <v>297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130</v>
      </c>
      <c r="AU193" s="16" t="s">
        <v>82</v>
      </c>
    </row>
    <row r="194" spans="1:65" s="2" customFormat="1" ht="11.25">
      <c r="A194" s="33"/>
      <c r="B194" s="34"/>
      <c r="C194" s="35"/>
      <c r="D194" s="190" t="s">
        <v>132</v>
      </c>
      <c r="E194" s="35"/>
      <c r="F194" s="191" t="s">
        <v>298</v>
      </c>
      <c r="G194" s="35"/>
      <c r="H194" s="35"/>
      <c r="I194" s="187"/>
      <c r="J194" s="35"/>
      <c r="K194" s="35"/>
      <c r="L194" s="38"/>
      <c r="M194" s="188"/>
      <c r="N194" s="189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132</v>
      </c>
      <c r="AU194" s="16" t="s">
        <v>82</v>
      </c>
    </row>
    <row r="195" spans="1:65" s="13" customFormat="1" ht="11.25">
      <c r="B195" s="192"/>
      <c r="C195" s="193"/>
      <c r="D195" s="185" t="s">
        <v>134</v>
      </c>
      <c r="E195" s="194" t="s">
        <v>19</v>
      </c>
      <c r="F195" s="195" t="s">
        <v>299</v>
      </c>
      <c r="G195" s="193"/>
      <c r="H195" s="196">
        <v>26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134</v>
      </c>
      <c r="AU195" s="202" t="s">
        <v>82</v>
      </c>
      <c r="AV195" s="13" t="s">
        <v>82</v>
      </c>
      <c r="AW195" s="13" t="s">
        <v>33</v>
      </c>
      <c r="AX195" s="13" t="s">
        <v>79</v>
      </c>
      <c r="AY195" s="202" t="s">
        <v>121</v>
      </c>
    </row>
    <row r="196" spans="1:65" s="2" customFormat="1" ht="16.5" customHeight="1">
      <c r="A196" s="33"/>
      <c r="B196" s="34"/>
      <c r="C196" s="172" t="s">
        <v>300</v>
      </c>
      <c r="D196" s="172" t="s">
        <v>123</v>
      </c>
      <c r="E196" s="173" t="s">
        <v>301</v>
      </c>
      <c r="F196" s="174" t="s">
        <v>302</v>
      </c>
      <c r="G196" s="175" t="s">
        <v>138</v>
      </c>
      <c r="H196" s="176">
        <v>26</v>
      </c>
      <c r="I196" s="177"/>
      <c r="J196" s="178">
        <f>ROUND(I196*H196,2)</f>
        <v>0</v>
      </c>
      <c r="K196" s="174" t="s">
        <v>127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128</v>
      </c>
      <c r="AT196" s="183" t="s">
        <v>123</v>
      </c>
      <c r="AU196" s="183" t="s">
        <v>82</v>
      </c>
      <c r="AY196" s="16" t="s">
        <v>121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128</v>
      </c>
      <c r="BM196" s="183" t="s">
        <v>303</v>
      </c>
    </row>
    <row r="197" spans="1:65" s="2" customFormat="1" ht="19.5">
      <c r="A197" s="33"/>
      <c r="B197" s="34"/>
      <c r="C197" s="35"/>
      <c r="D197" s="185" t="s">
        <v>130</v>
      </c>
      <c r="E197" s="35"/>
      <c r="F197" s="186" t="s">
        <v>304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130</v>
      </c>
      <c r="AU197" s="16" t="s">
        <v>82</v>
      </c>
    </row>
    <row r="198" spans="1:65" s="2" customFormat="1" ht="11.25">
      <c r="A198" s="33"/>
      <c r="B198" s="34"/>
      <c r="C198" s="35"/>
      <c r="D198" s="190" t="s">
        <v>132</v>
      </c>
      <c r="E198" s="35"/>
      <c r="F198" s="191" t="s">
        <v>305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132</v>
      </c>
      <c r="AU198" s="16" t="s">
        <v>82</v>
      </c>
    </row>
    <row r="199" spans="1:65" s="13" customFormat="1" ht="11.25">
      <c r="B199" s="192"/>
      <c r="C199" s="193"/>
      <c r="D199" s="185" t="s">
        <v>134</v>
      </c>
      <c r="E199" s="194" t="s">
        <v>19</v>
      </c>
      <c r="F199" s="195" t="s">
        <v>299</v>
      </c>
      <c r="G199" s="193"/>
      <c r="H199" s="196">
        <v>26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134</v>
      </c>
      <c r="AU199" s="202" t="s">
        <v>82</v>
      </c>
      <c r="AV199" s="13" t="s">
        <v>82</v>
      </c>
      <c r="AW199" s="13" t="s">
        <v>33</v>
      </c>
      <c r="AX199" s="13" t="s">
        <v>79</v>
      </c>
      <c r="AY199" s="202" t="s">
        <v>121</v>
      </c>
    </row>
    <row r="200" spans="1:65" s="2" customFormat="1" ht="21.75" customHeight="1">
      <c r="A200" s="33"/>
      <c r="B200" s="34"/>
      <c r="C200" s="172" t="s">
        <v>306</v>
      </c>
      <c r="D200" s="172" t="s">
        <v>123</v>
      </c>
      <c r="E200" s="173" t="s">
        <v>307</v>
      </c>
      <c r="F200" s="174" t="s">
        <v>308</v>
      </c>
      <c r="G200" s="175" t="s">
        <v>188</v>
      </c>
      <c r="H200" s="176">
        <v>2554.9</v>
      </c>
      <c r="I200" s="177"/>
      <c r="J200" s="178">
        <f>ROUND(I200*H200,2)</f>
        <v>0</v>
      </c>
      <c r="K200" s="174" t="s">
        <v>127</v>
      </c>
      <c r="L200" s="38"/>
      <c r="M200" s="179" t="s">
        <v>19</v>
      </c>
      <c r="N200" s="180" t="s">
        <v>42</v>
      </c>
      <c r="O200" s="63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128</v>
      </c>
      <c r="AT200" s="183" t="s">
        <v>123</v>
      </c>
      <c r="AU200" s="183" t="s">
        <v>82</v>
      </c>
      <c r="AY200" s="16" t="s">
        <v>121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79</v>
      </c>
      <c r="BK200" s="184">
        <f>ROUND(I200*H200,2)</f>
        <v>0</v>
      </c>
      <c r="BL200" s="16" t="s">
        <v>128</v>
      </c>
      <c r="BM200" s="183" t="s">
        <v>309</v>
      </c>
    </row>
    <row r="201" spans="1:65" s="2" customFormat="1" ht="19.5">
      <c r="A201" s="33"/>
      <c r="B201" s="34"/>
      <c r="C201" s="35"/>
      <c r="D201" s="185" t="s">
        <v>130</v>
      </c>
      <c r="E201" s="35"/>
      <c r="F201" s="186" t="s">
        <v>310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130</v>
      </c>
      <c r="AU201" s="16" t="s">
        <v>82</v>
      </c>
    </row>
    <row r="202" spans="1:65" s="2" customFormat="1" ht="11.25">
      <c r="A202" s="33"/>
      <c r="B202" s="34"/>
      <c r="C202" s="35"/>
      <c r="D202" s="190" t="s">
        <v>132</v>
      </c>
      <c r="E202" s="35"/>
      <c r="F202" s="191" t="s">
        <v>311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132</v>
      </c>
      <c r="AU202" s="16" t="s">
        <v>82</v>
      </c>
    </row>
    <row r="203" spans="1:65" s="13" customFormat="1" ht="11.25">
      <c r="B203" s="192"/>
      <c r="C203" s="193"/>
      <c r="D203" s="185" t="s">
        <v>134</v>
      </c>
      <c r="E203" s="194" t="s">
        <v>19</v>
      </c>
      <c r="F203" s="195" t="s">
        <v>312</v>
      </c>
      <c r="G203" s="193"/>
      <c r="H203" s="196">
        <v>2691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134</v>
      </c>
      <c r="AU203" s="202" t="s">
        <v>82</v>
      </c>
      <c r="AV203" s="13" t="s">
        <v>82</v>
      </c>
      <c r="AW203" s="13" t="s">
        <v>33</v>
      </c>
      <c r="AX203" s="13" t="s">
        <v>71</v>
      </c>
      <c r="AY203" s="202" t="s">
        <v>121</v>
      </c>
    </row>
    <row r="204" spans="1:65" s="13" customFormat="1" ht="11.25">
      <c r="B204" s="192"/>
      <c r="C204" s="193"/>
      <c r="D204" s="185" t="s">
        <v>134</v>
      </c>
      <c r="E204" s="194" t="s">
        <v>19</v>
      </c>
      <c r="F204" s="195" t="s">
        <v>313</v>
      </c>
      <c r="G204" s="193"/>
      <c r="H204" s="196">
        <v>-136.1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134</v>
      </c>
      <c r="AU204" s="202" t="s">
        <v>82</v>
      </c>
      <c r="AV204" s="13" t="s">
        <v>82</v>
      </c>
      <c r="AW204" s="13" t="s">
        <v>33</v>
      </c>
      <c r="AX204" s="13" t="s">
        <v>71</v>
      </c>
      <c r="AY204" s="202" t="s">
        <v>121</v>
      </c>
    </row>
    <row r="205" spans="1:65" s="2" customFormat="1" ht="24.2" customHeight="1">
      <c r="A205" s="33"/>
      <c r="B205" s="34"/>
      <c r="C205" s="172" t="s">
        <v>314</v>
      </c>
      <c r="D205" s="172" t="s">
        <v>123</v>
      </c>
      <c r="E205" s="173" t="s">
        <v>315</v>
      </c>
      <c r="F205" s="174" t="s">
        <v>316</v>
      </c>
      <c r="G205" s="175" t="s">
        <v>188</v>
      </c>
      <c r="H205" s="176">
        <v>43433.3</v>
      </c>
      <c r="I205" s="177"/>
      <c r="J205" s="178">
        <f>ROUND(I205*H205,2)</f>
        <v>0</v>
      </c>
      <c r="K205" s="174" t="s">
        <v>127</v>
      </c>
      <c r="L205" s="38"/>
      <c r="M205" s="179" t="s">
        <v>19</v>
      </c>
      <c r="N205" s="180" t="s">
        <v>42</v>
      </c>
      <c r="O205" s="63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3" t="s">
        <v>128</v>
      </c>
      <c r="AT205" s="183" t="s">
        <v>123</v>
      </c>
      <c r="AU205" s="183" t="s">
        <v>82</v>
      </c>
      <c r="AY205" s="16" t="s">
        <v>121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6" t="s">
        <v>79</v>
      </c>
      <c r="BK205" s="184">
        <f>ROUND(I205*H205,2)</f>
        <v>0</v>
      </c>
      <c r="BL205" s="16" t="s">
        <v>128</v>
      </c>
      <c r="BM205" s="183" t="s">
        <v>317</v>
      </c>
    </row>
    <row r="206" spans="1:65" s="2" customFormat="1" ht="19.5">
      <c r="A206" s="33"/>
      <c r="B206" s="34"/>
      <c r="C206" s="35"/>
      <c r="D206" s="185" t="s">
        <v>130</v>
      </c>
      <c r="E206" s="35"/>
      <c r="F206" s="186" t="s">
        <v>318</v>
      </c>
      <c r="G206" s="35"/>
      <c r="H206" s="35"/>
      <c r="I206" s="187"/>
      <c r="J206" s="35"/>
      <c r="K206" s="35"/>
      <c r="L206" s="38"/>
      <c r="M206" s="188"/>
      <c r="N206" s="189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130</v>
      </c>
      <c r="AU206" s="16" t="s">
        <v>82</v>
      </c>
    </row>
    <row r="207" spans="1:65" s="2" customFormat="1" ht="11.25">
      <c r="A207" s="33"/>
      <c r="B207" s="34"/>
      <c r="C207" s="35"/>
      <c r="D207" s="190" t="s">
        <v>132</v>
      </c>
      <c r="E207" s="35"/>
      <c r="F207" s="191" t="s">
        <v>319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132</v>
      </c>
      <c r="AU207" s="16" t="s">
        <v>82</v>
      </c>
    </row>
    <row r="208" spans="1:65" s="13" customFormat="1" ht="11.25">
      <c r="B208" s="192"/>
      <c r="C208" s="193"/>
      <c r="D208" s="185" t="s">
        <v>134</v>
      </c>
      <c r="E208" s="194" t="s">
        <v>19</v>
      </c>
      <c r="F208" s="195" t="s">
        <v>320</v>
      </c>
      <c r="G208" s="193"/>
      <c r="H208" s="196">
        <v>43433.3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134</v>
      </c>
      <c r="AU208" s="202" t="s">
        <v>82</v>
      </c>
      <c r="AV208" s="13" t="s">
        <v>82</v>
      </c>
      <c r="AW208" s="13" t="s">
        <v>33</v>
      </c>
      <c r="AX208" s="13" t="s">
        <v>79</v>
      </c>
      <c r="AY208" s="202" t="s">
        <v>121</v>
      </c>
    </row>
    <row r="209" spans="1:65" s="2" customFormat="1" ht="21.75" customHeight="1">
      <c r="A209" s="33"/>
      <c r="B209" s="34"/>
      <c r="C209" s="172" t="s">
        <v>321</v>
      </c>
      <c r="D209" s="172" t="s">
        <v>123</v>
      </c>
      <c r="E209" s="173" t="s">
        <v>322</v>
      </c>
      <c r="F209" s="174" t="s">
        <v>323</v>
      </c>
      <c r="G209" s="175" t="s">
        <v>188</v>
      </c>
      <c r="H209" s="176">
        <v>91.8</v>
      </c>
      <c r="I209" s="177"/>
      <c r="J209" s="178">
        <f>ROUND(I209*H209,2)</f>
        <v>0</v>
      </c>
      <c r="K209" s="174" t="s">
        <v>127</v>
      </c>
      <c r="L209" s="38"/>
      <c r="M209" s="179" t="s">
        <v>19</v>
      </c>
      <c r="N209" s="180" t="s">
        <v>42</v>
      </c>
      <c r="O209" s="63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3" t="s">
        <v>128</v>
      </c>
      <c r="AT209" s="183" t="s">
        <v>123</v>
      </c>
      <c r="AU209" s="183" t="s">
        <v>82</v>
      </c>
      <c r="AY209" s="16" t="s">
        <v>121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79</v>
      </c>
      <c r="BK209" s="184">
        <f>ROUND(I209*H209,2)</f>
        <v>0</v>
      </c>
      <c r="BL209" s="16" t="s">
        <v>128</v>
      </c>
      <c r="BM209" s="183" t="s">
        <v>324</v>
      </c>
    </row>
    <row r="210" spans="1:65" s="2" customFormat="1" ht="19.5">
      <c r="A210" s="33"/>
      <c r="B210" s="34"/>
      <c r="C210" s="35"/>
      <c r="D210" s="185" t="s">
        <v>130</v>
      </c>
      <c r="E210" s="35"/>
      <c r="F210" s="186" t="s">
        <v>325</v>
      </c>
      <c r="G210" s="35"/>
      <c r="H210" s="35"/>
      <c r="I210" s="187"/>
      <c r="J210" s="35"/>
      <c r="K210" s="35"/>
      <c r="L210" s="38"/>
      <c r="M210" s="188"/>
      <c r="N210" s="189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130</v>
      </c>
      <c r="AU210" s="16" t="s">
        <v>82</v>
      </c>
    </row>
    <row r="211" spans="1:65" s="2" customFormat="1" ht="11.25">
      <c r="A211" s="33"/>
      <c r="B211" s="34"/>
      <c r="C211" s="35"/>
      <c r="D211" s="190" t="s">
        <v>132</v>
      </c>
      <c r="E211" s="35"/>
      <c r="F211" s="191" t="s">
        <v>326</v>
      </c>
      <c r="G211" s="35"/>
      <c r="H211" s="35"/>
      <c r="I211" s="187"/>
      <c r="J211" s="35"/>
      <c r="K211" s="35"/>
      <c r="L211" s="38"/>
      <c r="M211" s="188"/>
      <c r="N211" s="189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132</v>
      </c>
      <c r="AU211" s="16" t="s">
        <v>82</v>
      </c>
    </row>
    <row r="212" spans="1:65" s="13" customFormat="1" ht="11.25">
      <c r="B212" s="192"/>
      <c r="C212" s="193"/>
      <c r="D212" s="185" t="s">
        <v>134</v>
      </c>
      <c r="E212" s="194" t="s">
        <v>19</v>
      </c>
      <c r="F212" s="195" t="s">
        <v>327</v>
      </c>
      <c r="G212" s="193"/>
      <c r="H212" s="196">
        <v>91.8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134</v>
      </c>
      <c r="AU212" s="202" t="s">
        <v>82</v>
      </c>
      <c r="AV212" s="13" t="s">
        <v>82</v>
      </c>
      <c r="AW212" s="13" t="s">
        <v>33</v>
      </c>
      <c r="AX212" s="13" t="s">
        <v>79</v>
      </c>
      <c r="AY212" s="202" t="s">
        <v>121</v>
      </c>
    </row>
    <row r="213" spans="1:65" s="2" customFormat="1" ht="24.2" customHeight="1">
      <c r="A213" s="33"/>
      <c r="B213" s="34"/>
      <c r="C213" s="172" t="s">
        <v>328</v>
      </c>
      <c r="D213" s="172" t="s">
        <v>123</v>
      </c>
      <c r="E213" s="173" t="s">
        <v>329</v>
      </c>
      <c r="F213" s="174" t="s">
        <v>330</v>
      </c>
      <c r="G213" s="175" t="s">
        <v>188</v>
      </c>
      <c r="H213" s="176">
        <v>1560.6</v>
      </c>
      <c r="I213" s="177"/>
      <c r="J213" s="178">
        <f>ROUND(I213*H213,2)</f>
        <v>0</v>
      </c>
      <c r="K213" s="174" t="s">
        <v>127</v>
      </c>
      <c r="L213" s="38"/>
      <c r="M213" s="179" t="s">
        <v>19</v>
      </c>
      <c r="N213" s="180" t="s">
        <v>42</v>
      </c>
      <c r="O213" s="63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128</v>
      </c>
      <c r="AT213" s="183" t="s">
        <v>123</v>
      </c>
      <c r="AU213" s="183" t="s">
        <v>82</v>
      </c>
      <c r="AY213" s="16" t="s">
        <v>121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79</v>
      </c>
      <c r="BK213" s="184">
        <f>ROUND(I213*H213,2)</f>
        <v>0</v>
      </c>
      <c r="BL213" s="16" t="s">
        <v>128</v>
      </c>
      <c r="BM213" s="183" t="s">
        <v>331</v>
      </c>
    </row>
    <row r="214" spans="1:65" s="2" customFormat="1" ht="19.5">
      <c r="A214" s="33"/>
      <c r="B214" s="34"/>
      <c r="C214" s="35"/>
      <c r="D214" s="185" t="s">
        <v>130</v>
      </c>
      <c r="E214" s="35"/>
      <c r="F214" s="186" t="s">
        <v>332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130</v>
      </c>
      <c r="AU214" s="16" t="s">
        <v>82</v>
      </c>
    </row>
    <row r="215" spans="1:65" s="2" customFormat="1" ht="11.25">
      <c r="A215" s="33"/>
      <c r="B215" s="34"/>
      <c r="C215" s="35"/>
      <c r="D215" s="190" t="s">
        <v>132</v>
      </c>
      <c r="E215" s="35"/>
      <c r="F215" s="191" t="s">
        <v>333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132</v>
      </c>
      <c r="AU215" s="16" t="s">
        <v>82</v>
      </c>
    </row>
    <row r="216" spans="1:65" s="13" customFormat="1" ht="11.25">
      <c r="B216" s="192"/>
      <c r="C216" s="193"/>
      <c r="D216" s="185" t="s">
        <v>134</v>
      </c>
      <c r="E216" s="194" t="s">
        <v>19</v>
      </c>
      <c r="F216" s="195" t="s">
        <v>334</v>
      </c>
      <c r="G216" s="193"/>
      <c r="H216" s="196">
        <v>1560.6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134</v>
      </c>
      <c r="AU216" s="202" t="s">
        <v>82</v>
      </c>
      <c r="AV216" s="13" t="s">
        <v>82</v>
      </c>
      <c r="AW216" s="13" t="s">
        <v>33</v>
      </c>
      <c r="AX216" s="13" t="s">
        <v>79</v>
      </c>
      <c r="AY216" s="202" t="s">
        <v>121</v>
      </c>
    </row>
    <row r="217" spans="1:65" s="2" customFormat="1" ht="16.5" customHeight="1">
      <c r="A217" s="33"/>
      <c r="B217" s="34"/>
      <c r="C217" s="172" t="s">
        <v>335</v>
      </c>
      <c r="D217" s="172" t="s">
        <v>123</v>
      </c>
      <c r="E217" s="173" t="s">
        <v>336</v>
      </c>
      <c r="F217" s="174" t="s">
        <v>337</v>
      </c>
      <c r="G217" s="175" t="s">
        <v>188</v>
      </c>
      <c r="H217" s="176">
        <v>36.5</v>
      </c>
      <c r="I217" s="177"/>
      <c r="J217" s="178">
        <f>ROUND(I217*H217,2)</f>
        <v>0</v>
      </c>
      <c r="K217" s="174" t="s">
        <v>127</v>
      </c>
      <c r="L217" s="38"/>
      <c r="M217" s="179" t="s">
        <v>19</v>
      </c>
      <c r="N217" s="180" t="s">
        <v>42</v>
      </c>
      <c r="O217" s="63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3" t="s">
        <v>128</v>
      </c>
      <c r="AT217" s="183" t="s">
        <v>123</v>
      </c>
      <c r="AU217" s="183" t="s">
        <v>82</v>
      </c>
      <c r="AY217" s="16" t="s">
        <v>121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79</v>
      </c>
      <c r="BK217" s="184">
        <f>ROUND(I217*H217,2)</f>
        <v>0</v>
      </c>
      <c r="BL217" s="16" t="s">
        <v>128</v>
      </c>
      <c r="BM217" s="183" t="s">
        <v>338</v>
      </c>
    </row>
    <row r="218" spans="1:65" s="2" customFormat="1" ht="19.5">
      <c r="A218" s="33"/>
      <c r="B218" s="34"/>
      <c r="C218" s="35"/>
      <c r="D218" s="185" t="s">
        <v>130</v>
      </c>
      <c r="E218" s="35"/>
      <c r="F218" s="186" t="s">
        <v>339</v>
      </c>
      <c r="G218" s="35"/>
      <c r="H218" s="35"/>
      <c r="I218" s="187"/>
      <c r="J218" s="35"/>
      <c r="K218" s="35"/>
      <c r="L218" s="38"/>
      <c r="M218" s="188"/>
      <c r="N218" s="189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130</v>
      </c>
      <c r="AU218" s="16" t="s">
        <v>82</v>
      </c>
    </row>
    <row r="219" spans="1:65" s="2" customFormat="1" ht="11.25">
      <c r="A219" s="33"/>
      <c r="B219" s="34"/>
      <c r="C219" s="35"/>
      <c r="D219" s="190" t="s">
        <v>132</v>
      </c>
      <c r="E219" s="35"/>
      <c r="F219" s="191" t="s">
        <v>340</v>
      </c>
      <c r="G219" s="35"/>
      <c r="H219" s="35"/>
      <c r="I219" s="187"/>
      <c r="J219" s="35"/>
      <c r="K219" s="35"/>
      <c r="L219" s="38"/>
      <c r="M219" s="188"/>
      <c r="N219" s="189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132</v>
      </c>
      <c r="AU219" s="16" t="s">
        <v>82</v>
      </c>
    </row>
    <row r="220" spans="1:65" s="13" customFormat="1" ht="11.25">
      <c r="B220" s="192"/>
      <c r="C220" s="193"/>
      <c r="D220" s="185" t="s">
        <v>134</v>
      </c>
      <c r="E220" s="194" t="s">
        <v>19</v>
      </c>
      <c r="F220" s="195" t="s">
        <v>341</v>
      </c>
      <c r="G220" s="193"/>
      <c r="H220" s="196">
        <v>36.5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134</v>
      </c>
      <c r="AU220" s="202" t="s">
        <v>82</v>
      </c>
      <c r="AV220" s="13" t="s">
        <v>82</v>
      </c>
      <c r="AW220" s="13" t="s">
        <v>33</v>
      </c>
      <c r="AX220" s="13" t="s">
        <v>79</v>
      </c>
      <c r="AY220" s="202" t="s">
        <v>121</v>
      </c>
    </row>
    <row r="221" spans="1:65" s="2" customFormat="1" ht="16.5" customHeight="1">
      <c r="A221" s="33"/>
      <c r="B221" s="34"/>
      <c r="C221" s="172" t="s">
        <v>342</v>
      </c>
      <c r="D221" s="172" t="s">
        <v>123</v>
      </c>
      <c r="E221" s="173" t="s">
        <v>343</v>
      </c>
      <c r="F221" s="174" t="s">
        <v>344</v>
      </c>
      <c r="G221" s="175" t="s">
        <v>188</v>
      </c>
      <c r="H221" s="176">
        <v>63.145000000000003</v>
      </c>
      <c r="I221" s="177"/>
      <c r="J221" s="178">
        <f>ROUND(I221*H221,2)</f>
        <v>0</v>
      </c>
      <c r="K221" s="174" t="s">
        <v>127</v>
      </c>
      <c r="L221" s="38"/>
      <c r="M221" s="179" t="s">
        <v>19</v>
      </c>
      <c r="N221" s="180" t="s">
        <v>42</v>
      </c>
      <c r="O221" s="63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3" t="s">
        <v>128</v>
      </c>
      <c r="AT221" s="183" t="s">
        <v>123</v>
      </c>
      <c r="AU221" s="183" t="s">
        <v>82</v>
      </c>
      <c r="AY221" s="16" t="s">
        <v>121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79</v>
      </c>
      <c r="BK221" s="184">
        <f>ROUND(I221*H221,2)</f>
        <v>0</v>
      </c>
      <c r="BL221" s="16" t="s">
        <v>128</v>
      </c>
      <c r="BM221" s="183" t="s">
        <v>345</v>
      </c>
    </row>
    <row r="222" spans="1:65" s="2" customFormat="1" ht="19.5">
      <c r="A222" s="33"/>
      <c r="B222" s="34"/>
      <c r="C222" s="35"/>
      <c r="D222" s="185" t="s">
        <v>130</v>
      </c>
      <c r="E222" s="35"/>
      <c r="F222" s="186" t="s">
        <v>346</v>
      </c>
      <c r="G222" s="35"/>
      <c r="H222" s="35"/>
      <c r="I222" s="187"/>
      <c r="J222" s="35"/>
      <c r="K222" s="35"/>
      <c r="L222" s="38"/>
      <c r="M222" s="188"/>
      <c r="N222" s="189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130</v>
      </c>
      <c r="AU222" s="16" t="s">
        <v>82</v>
      </c>
    </row>
    <row r="223" spans="1:65" s="2" customFormat="1" ht="11.25">
      <c r="A223" s="33"/>
      <c r="B223" s="34"/>
      <c r="C223" s="35"/>
      <c r="D223" s="190" t="s">
        <v>132</v>
      </c>
      <c r="E223" s="35"/>
      <c r="F223" s="191" t="s">
        <v>347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132</v>
      </c>
      <c r="AU223" s="16" t="s">
        <v>82</v>
      </c>
    </row>
    <row r="224" spans="1:65" s="2" customFormat="1" ht="19.5">
      <c r="A224" s="33"/>
      <c r="B224" s="34"/>
      <c r="C224" s="35"/>
      <c r="D224" s="185" t="s">
        <v>348</v>
      </c>
      <c r="E224" s="35"/>
      <c r="F224" s="203" t="s">
        <v>349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348</v>
      </c>
      <c r="AU224" s="16" t="s">
        <v>82</v>
      </c>
    </row>
    <row r="225" spans="1:65" s="13" customFormat="1" ht="11.25">
      <c r="B225" s="192"/>
      <c r="C225" s="193"/>
      <c r="D225" s="185" t="s">
        <v>134</v>
      </c>
      <c r="E225" s="194" t="s">
        <v>19</v>
      </c>
      <c r="F225" s="195" t="s">
        <v>350</v>
      </c>
      <c r="G225" s="193"/>
      <c r="H225" s="196">
        <v>16.605</v>
      </c>
      <c r="I225" s="197"/>
      <c r="J225" s="193"/>
      <c r="K225" s="193"/>
      <c r="L225" s="198"/>
      <c r="M225" s="199"/>
      <c r="N225" s="200"/>
      <c r="O225" s="200"/>
      <c r="P225" s="200"/>
      <c r="Q225" s="200"/>
      <c r="R225" s="200"/>
      <c r="S225" s="200"/>
      <c r="T225" s="201"/>
      <c r="AT225" s="202" t="s">
        <v>134</v>
      </c>
      <c r="AU225" s="202" t="s">
        <v>82</v>
      </c>
      <c r="AV225" s="13" t="s">
        <v>82</v>
      </c>
      <c r="AW225" s="13" t="s">
        <v>33</v>
      </c>
      <c r="AX225" s="13" t="s">
        <v>71</v>
      </c>
      <c r="AY225" s="202" t="s">
        <v>121</v>
      </c>
    </row>
    <row r="226" spans="1:65" s="13" customFormat="1" ht="11.25">
      <c r="B226" s="192"/>
      <c r="C226" s="193"/>
      <c r="D226" s="185" t="s">
        <v>134</v>
      </c>
      <c r="E226" s="194" t="s">
        <v>19</v>
      </c>
      <c r="F226" s="195" t="s">
        <v>351</v>
      </c>
      <c r="G226" s="193"/>
      <c r="H226" s="196">
        <v>29.9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134</v>
      </c>
      <c r="AU226" s="202" t="s">
        <v>82</v>
      </c>
      <c r="AV226" s="13" t="s">
        <v>82</v>
      </c>
      <c r="AW226" s="13" t="s">
        <v>33</v>
      </c>
      <c r="AX226" s="13" t="s">
        <v>71</v>
      </c>
      <c r="AY226" s="202" t="s">
        <v>121</v>
      </c>
    </row>
    <row r="227" spans="1:65" s="13" customFormat="1" ht="11.25">
      <c r="B227" s="192"/>
      <c r="C227" s="193"/>
      <c r="D227" s="185" t="s">
        <v>134</v>
      </c>
      <c r="E227" s="194" t="s">
        <v>19</v>
      </c>
      <c r="F227" s="195" t="s">
        <v>352</v>
      </c>
      <c r="G227" s="193"/>
      <c r="H227" s="196">
        <v>16.64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134</v>
      </c>
      <c r="AU227" s="202" t="s">
        <v>82</v>
      </c>
      <c r="AV227" s="13" t="s">
        <v>82</v>
      </c>
      <c r="AW227" s="13" t="s">
        <v>33</v>
      </c>
      <c r="AX227" s="13" t="s">
        <v>71</v>
      </c>
      <c r="AY227" s="202" t="s">
        <v>121</v>
      </c>
    </row>
    <row r="228" spans="1:65" s="2" customFormat="1" ht="16.5" customHeight="1">
      <c r="A228" s="33"/>
      <c r="B228" s="34"/>
      <c r="C228" s="172" t="s">
        <v>353</v>
      </c>
      <c r="D228" s="172" t="s">
        <v>123</v>
      </c>
      <c r="E228" s="173" t="s">
        <v>354</v>
      </c>
      <c r="F228" s="174" t="s">
        <v>355</v>
      </c>
      <c r="G228" s="175" t="s">
        <v>356</v>
      </c>
      <c r="H228" s="176">
        <v>4764.0600000000004</v>
      </c>
      <c r="I228" s="177"/>
      <c r="J228" s="178">
        <f>ROUND(I228*H228,2)</f>
        <v>0</v>
      </c>
      <c r="K228" s="174" t="s">
        <v>127</v>
      </c>
      <c r="L228" s="38"/>
      <c r="M228" s="179" t="s">
        <v>19</v>
      </c>
      <c r="N228" s="180" t="s">
        <v>42</v>
      </c>
      <c r="O228" s="63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3" t="s">
        <v>128</v>
      </c>
      <c r="AT228" s="183" t="s">
        <v>123</v>
      </c>
      <c r="AU228" s="183" t="s">
        <v>82</v>
      </c>
      <c r="AY228" s="16" t="s">
        <v>121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6" t="s">
        <v>79</v>
      </c>
      <c r="BK228" s="184">
        <f>ROUND(I228*H228,2)</f>
        <v>0</v>
      </c>
      <c r="BL228" s="16" t="s">
        <v>128</v>
      </c>
      <c r="BM228" s="183" t="s">
        <v>357</v>
      </c>
    </row>
    <row r="229" spans="1:65" s="2" customFormat="1" ht="19.5">
      <c r="A229" s="33"/>
      <c r="B229" s="34"/>
      <c r="C229" s="35"/>
      <c r="D229" s="185" t="s">
        <v>130</v>
      </c>
      <c r="E229" s="35"/>
      <c r="F229" s="186" t="s">
        <v>358</v>
      </c>
      <c r="G229" s="35"/>
      <c r="H229" s="35"/>
      <c r="I229" s="187"/>
      <c r="J229" s="35"/>
      <c r="K229" s="35"/>
      <c r="L229" s="38"/>
      <c r="M229" s="188"/>
      <c r="N229" s="189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130</v>
      </c>
      <c r="AU229" s="16" t="s">
        <v>82</v>
      </c>
    </row>
    <row r="230" spans="1:65" s="2" customFormat="1" ht="11.25">
      <c r="A230" s="33"/>
      <c r="B230" s="34"/>
      <c r="C230" s="35"/>
      <c r="D230" s="190" t="s">
        <v>132</v>
      </c>
      <c r="E230" s="35"/>
      <c r="F230" s="191" t="s">
        <v>359</v>
      </c>
      <c r="G230" s="35"/>
      <c r="H230" s="35"/>
      <c r="I230" s="187"/>
      <c r="J230" s="35"/>
      <c r="K230" s="35"/>
      <c r="L230" s="38"/>
      <c r="M230" s="188"/>
      <c r="N230" s="189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132</v>
      </c>
      <c r="AU230" s="16" t="s">
        <v>82</v>
      </c>
    </row>
    <row r="231" spans="1:65" s="13" customFormat="1" ht="11.25">
      <c r="B231" s="192"/>
      <c r="C231" s="193"/>
      <c r="D231" s="185" t="s">
        <v>134</v>
      </c>
      <c r="E231" s="194" t="s">
        <v>19</v>
      </c>
      <c r="F231" s="195" t="s">
        <v>360</v>
      </c>
      <c r="G231" s="193"/>
      <c r="H231" s="196">
        <v>4764.0600000000004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134</v>
      </c>
      <c r="AU231" s="202" t="s">
        <v>82</v>
      </c>
      <c r="AV231" s="13" t="s">
        <v>82</v>
      </c>
      <c r="AW231" s="13" t="s">
        <v>33</v>
      </c>
      <c r="AX231" s="13" t="s">
        <v>79</v>
      </c>
      <c r="AY231" s="202" t="s">
        <v>121</v>
      </c>
    </row>
    <row r="232" spans="1:65" s="2" customFormat="1" ht="16.5" customHeight="1">
      <c r="A232" s="33"/>
      <c r="B232" s="34"/>
      <c r="C232" s="172" t="s">
        <v>361</v>
      </c>
      <c r="D232" s="172" t="s">
        <v>123</v>
      </c>
      <c r="E232" s="173" t="s">
        <v>362</v>
      </c>
      <c r="F232" s="174" t="s">
        <v>363</v>
      </c>
      <c r="G232" s="175" t="s">
        <v>356</v>
      </c>
      <c r="H232" s="176">
        <v>0.7</v>
      </c>
      <c r="I232" s="177"/>
      <c r="J232" s="178">
        <f>ROUND(I232*H232,2)</f>
        <v>0</v>
      </c>
      <c r="K232" s="174" t="s">
        <v>19</v>
      </c>
      <c r="L232" s="38"/>
      <c r="M232" s="179" t="s">
        <v>19</v>
      </c>
      <c r="N232" s="180" t="s">
        <v>42</v>
      </c>
      <c r="O232" s="63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3" t="s">
        <v>128</v>
      </c>
      <c r="AT232" s="183" t="s">
        <v>123</v>
      </c>
      <c r="AU232" s="183" t="s">
        <v>82</v>
      </c>
      <c r="AY232" s="16" t="s">
        <v>121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6" t="s">
        <v>79</v>
      </c>
      <c r="BK232" s="184">
        <f>ROUND(I232*H232,2)</f>
        <v>0</v>
      </c>
      <c r="BL232" s="16" t="s">
        <v>128</v>
      </c>
      <c r="BM232" s="183" t="s">
        <v>364</v>
      </c>
    </row>
    <row r="233" spans="1:65" s="2" customFormat="1" ht="11.25">
      <c r="A233" s="33"/>
      <c r="B233" s="34"/>
      <c r="C233" s="35"/>
      <c r="D233" s="185" t="s">
        <v>130</v>
      </c>
      <c r="E233" s="35"/>
      <c r="F233" s="186" t="s">
        <v>363</v>
      </c>
      <c r="G233" s="35"/>
      <c r="H233" s="35"/>
      <c r="I233" s="187"/>
      <c r="J233" s="35"/>
      <c r="K233" s="35"/>
      <c r="L233" s="38"/>
      <c r="M233" s="188"/>
      <c r="N233" s="189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130</v>
      </c>
      <c r="AU233" s="16" t="s">
        <v>82</v>
      </c>
    </row>
    <row r="234" spans="1:65" s="13" customFormat="1" ht="11.25">
      <c r="B234" s="192"/>
      <c r="C234" s="193"/>
      <c r="D234" s="185" t="s">
        <v>134</v>
      </c>
      <c r="E234" s="194" t="s">
        <v>19</v>
      </c>
      <c r="F234" s="195" t="s">
        <v>365</v>
      </c>
      <c r="G234" s="193"/>
      <c r="H234" s="196">
        <v>0.7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134</v>
      </c>
      <c r="AU234" s="202" t="s">
        <v>82</v>
      </c>
      <c r="AV234" s="13" t="s">
        <v>82</v>
      </c>
      <c r="AW234" s="13" t="s">
        <v>33</v>
      </c>
      <c r="AX234" s="13" t="s">
        <v>79</v>
      </c>
      <c r="AY234" s="202" t="s">
        <v>121</v>
      </c>
    </row>
    <row r="235" spans="1:65" s="2" customFormat="1" ht="16.5" customHeight="1">
      <c r="A235" s="33"/>
      <c r="B235" s="34"/>
      <c r="C235" s="172" t="s">
        <v>366</v>
      </c>
      <c r="D235" s="172" t="s">
        <v>123</v>
      </c>
      <c r="E235" s="173" t="s">
        <v>367</v>
      </c>
      <c r="F235" s="174" t="s">
        <v>368</v>
      </c>
      <c r="G235" s="175" t="s">
        <v>188</v>
      </c>
      <c r="H235" s="176">
        <v>2646.7</v>
      </c>
      <c r="I235" s="177"/>
      <c r="J235" s="178">
        <f>ROUND(I235*H235,2)</f>
        <v>0</v>
      </c>
      <c r="K235" s="174" t="s">
        <v>127</v>
      </c>
      <c r="L235" s="38"/>
      <c r="M235" s="179" t="s">
        <v>19</v>
      </c>
      <c r="N235" s="180" t="s">
        <v>42</v>
      </c>
      <c r="O235" s="63"/>
      <c r="P235" s="181">
        <f>O235*H235</f>
        <v>0</v>
      </c>
      <c r="Q235" s="181">
        <v>0</v>
      </c>
      <c r="R235" s="181">
        <f>Q235*H235</f>
        <v>0</v>
      </c>
      <c r="S235" s="181">
        <v>0</v>
      </c>
      <c r="T235" s="18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3" t="s">
        <v>128</v>
      </c>
      <c r="AT235" s="183" t="s">
        <v>123</v>
      </c>
      <c r="AU235" s="183" t="s">
        <v>82</v>
      </c>
      <c r="AY235" s="16" t="s">
        <v>121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6" t="s">
        <v>79</v>
      </c>
      <c r="BK235" s="184">
        <f>ROUND(I235*H235,2)</f>
        <v>0</v>
      </c>
      <c r="BL235" s="16" t="s">
        <v>128</v>
      </c>
      <c r="BM235" s="183" t="s">
        <v>369</v>
      </c>
    </row>
    <row r="236" spans="1:65" s="2" customFormat="1" ht="11.25">
      <c r="A236" s="33"/>
      <c r="B236" s="34"/>
      <c r="C236" s="35"/>
      <c r="D236" s="185" t="s">
        <v>130</v>
      </c>
      <c r="E236" s="35"/>
      <c r="F236" s="186" t="s">
        <v>370</v>
      </c>
      <c r="G236" s="35"/>
      <c r="H236" s="35"/>
      <c r="I236" s="187"/>
      <c r="J236" s="35"/>
      <c r="K236" s="35"/>
      <c r="L236" s="38"/>
      <c r="M236" s="188"/>
      <c r="N236" s="189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130</v>
      </c>
      <c r="AU236" s="16" t="s">
        <v>82</v>
      </c>
    </row>
    <row r="237" spans="1:65" s="2" customFormat="1" ht="11.25">
      <c r="A237" s="33"/>
      <c r="B237" s="34"/>
      <c r="C237" s="35"/>
      <c r="D237" s="190" t="s">
        <v>132</v>
      </c>
      <c r="E237" s="35"/>
      <c r="F237" s="191" t="s">
        <v>371</v>
      </c>
      <c r="G237" s="35"/>
      <c r="H237" s="35"/>
      <c r="I237" s="187"/>
      <c r="J237" s="35"/>
      <c r="K237" s="35"/>
      <c r="L237" s="38"/>
      <c r="M237" s="188"/>
      <c r="N237" s="189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132</v>
      </c>
      <c r="AU237" s="16" t="s">
        <v>82</v>
      </c>
    </row>
    <row r="238" spans="1:65" s="13" customFormat="1" ht="11.25">
      <c r="B238" s="192"/>
      <c r="C238" s="193"/>
      <c r="D238" s="185" t="s">
        <v>134</v>
      </c>
      <c r="E238" s="194" t="s">
        <v>19</v>
      </c>
      <c r="F238" s="195" t="s">
        <v>372</v>
      </c>
      <c r="G238" s="193"/>
      <c r="H238" s="196">
        <v>2646.7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134</v>
      </c>
      <c r="AU238" s="202" t="s">
        <v>82</v>
      </c>
      <c r="AV238" s="13" t="s">
        <v>82</v>
      </c>
      <c r="AW238" s="13" t="s">
        <v>33</v>
      </c>
      <c r="AX238" s="13" t="s">
        <v>79</v>
      </c>
      <c r="AY238" s="202" t="s">
        <v>121</v>
      </c>
    </row>
    <row r="239" spans="1:65" s="2" customFormat="1" ht="16.5" customHeight="1">
      <c r="A239" s="33"/>
      <c r="B239" s="34"/>
      <c r="C239" s="172" t="s">
        <v>373</v>
      </c>
      <c r="D239" s="172" t="s">
        <v>123</v>
      </c>
      <c r="E239" s="173" t="s">
        <v>374</v>
      </c>
      <c r="F239" s="174" t="s">
        <v>375</v>
      </c>
      <c r="G239" s="175" t="s">
        <v>188</v>
      </c>
      <c r="H239" s="176">
        <v>103.949</v>
      </c>
      <c r="I239" s="177"/>
      <c r="J239" s="178">
        <f>ROUND(I239*H239,2)</f>
        <v>0</v>
      </c>
      <c r="K239" s="174" t="s">
        <v>127</v>
      </c>
      <c r="L239" s="38"/>
      <c r="M239" s="179" t="s">
        <v>19</v>
      </c>
      <c r="N239" s="180" t="s">
        <v>42</v>
      </c>
      <c r="O239" s="63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128</v>
      </c>
      <c r="AT239" s="183" t="s">
        <v>123</v>
      </c>
      <c r="AU239" s="183" t="s">
        <v>82</v>
      </c>
      <c r="AY239" s="16" t="s">
        <v>121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79</v>
      </c>
      <c r="BK239" s="184">
        <f>ROUND(I239*H239,2)</f>
        <v>0</v>
      </c>
      <c r="BL239" s="16" t="s">
        <v>128</v>
      </c>
      <c r="BM239" s="183" t="s">
        <v>376</v>
      </c>
    </row>
    <row r="240" spans="1:65" s="2" customFormat="1" ht="19.5">
      <c r="A240" s="33"/>
      <c r="B240" s="34"/>
      <c r="C240" s="35"/>
      <c r="D240" s="185" t="s">
        <v>130</v>
      </c>
      <c r="E240" s="35"/>
      <c r="F240" s="186" t="s">
        <v>377</v>
      </c>
      <c r="G240" s="35"/>
      <c r="H240" s="35"/>
      <c r="I240" s="187"/>
      <c r="J240" s="35"/>
      <c r="K240" s="35"/>
      <c r="L240" s="38"/>
      <c r="M240" s="188"/>
      <c r="N240" s="189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130</v>
      </c>
      <c r="AU240" s="16" t="s">
        <v>82</v>
      </c>
    </row>
    <row r="241" spans="1:65" s="2" customFormat="1" ht="11.25">
      <c r="A241" s="33"/>
      <c r="B241" s="34"/>
      <c r="C241" s="35"/>
      <c r="D241" s="190" t="s">
        <v>132</v>
      </c>
      <c r="E241" s="35"/>
      <c r="F241" s="191" t="s">
        <v>378</v>
      </c>
      <c r="G241" s="35"/>
      <c r="H241" s="35"/>
      <c r="I241" s="187"/>
      <c r="J241" s="35"/>
      <c r="K241" s="35"/>
      <c r="L241" s="38"/>
      <c r="M241" s="188"/>
      <c r="N241" s="189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132</v>
      </c>
      <c r="AU241" s="16" t="s">
        <v>82</v>
      </c>
    </row>
    <row r="242" spans="1:65" s="13" customFormat="1" ht="11.25">
      <c r="B242" s="192"/>
      <c r="C242" s="193"/>
      <c r="D242" s="185" t="s">
        <v>134</v>
      </c>
      <c r="E242" s="194" t="s">
        <v>19</v>
      </c>
      <c r="F242" s="195" t="s">
        <v>379</v>
      </c>
      <c r="G242" s="193"/>
      <c r="H242" s="196">
        <v>6.9720000000000004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134</v>
      </c>
      <c r="AU242" s="202" t="s">
        <v>82</v>
      </c>
      <c r="AV242" s="13" t="s">
        <v>82</v>
      </c>
      <c r="AW242" s="13" t="s">
        <v>33</v>
      </c>
      <c r="AX242" s="13" t="s">
        <v>71</v>
      </c>
      <c r="AY242" s="202" t="s">
        <v>121</v>
      </c>
    </row>
    <row r="243" spans="1:65" s="13" customFormat="1" ht="11.25">
      <c r="B243" s="192"/>
      <c r="C243" s="193"/>
      <c r="D243" s="185" t="s">
        <v>134</v>
      </c>
      <c r="E243" s="194" t="s">
        <v>19</v>
      </c>
      <c r="F243" s="195" t="s">
        <v>380</v>
      </c>
      <c r="G243" s="193"/>
      <c r="H243" s="196">
        <v>2.8050000000000002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134</v>
      </c>
      <c r="AU243" s="202" t="s">
        <v>82</v>
      </c>
      <c r="AV243" s="13" t="s">
        <v>82</v>
      </c>
      <c r="AW243" s="13" t="s">
        <v>33</v>
      </c>
      <c r="AX243" s="13" t="s">
        <v>71</v>
      </c>
      <c r="AY243" s="202" t="s">
        <v>121</v>
      </c>
    </row>
    <row r="244" spans="1:65" s="13" customFormat="1" ht="11.25">
      <c r="B244" s="192"/>
      <c r="C244" s="193"/>
      <c r="D244" s="185" t="s">
        <v>134</v>
      </c>
      <c r="E244" s="194" t="s">
        <v>19</v>
      </c>
      <c r="F244" s="195" t="s">
        <v>381</v>
      </c>
      <c r="G244" s="193"/>
      <c r="H244" s="196">
        <v>5.1120000000000001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134</v>
      </c>
      <c r="AU244" s="202" t="s">
        <v>82</v>
      </c>
      <c r="AV244" s="13" t="s">
        <v>82</v>
      </c>
      <c r="AW244" s="13" t="s">
        <v>33</v>
      </c>
      <c r="AX244" s="13" t="s">
        <v>71</v>
      </c>
      <c r="AY244" s="202" t="s">
        <v>121</v>
      </c>
    </row>
    <row r="245" spans="1:65" s="13" customFormat="1" ht="11.25">
      <c r="B245" s="192"/>
      <c r="C245" s="193"/>
      <c r="D245" s="185" t="s">
        <v>134</v>
      </c>
      <c r="E245" s="194" t="s">
        <v>19</v>
      </c>
      <c r="F245" s="195" t="s">
        <v>382</v>
      </c>
      <c r="G245" s="193"/>
      <c r="H245" s="196">
        <v>8.0640000000000001</v>
      </c>
      <c r="I245" s="197"/>
      <c r="J245" s="193"/>
      <c r="K245" s="193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134</v>
      </c>
      <c r="AU245" s="202" t="s">
        <v>82</v>
      </c>
      <c r="AV245" s="13" t="s">
        <v>82</v>
      </c>
      <c r="AW245" s="13" t="s">
        <v>33</v>
      </c>
      <c r="AX245" s="13" t="s">
        <v>71</v>
      </c>
      <c r="AY245" s="202" t="s">
        <v>121</v>
      </c>
    </row>
    <row r="246" spans="1:65" s="13" customFormat="1" ht="11.25">
      <c r="B246" s="192"/>
      <c r="C246" s="193"/>
      <c r="D246" s="185" t="s">
        <v>134</v>
      </c>
      <c r="E246" s="194" t="s">
        <v>19</v>
      </c>
      <c r="F246" s="195" t="s">
        <v>383</v>
      </c>
      <c r="G246" s="193"/>
      <c r="H246" s="196">
        <v>5.29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134</v>
      </c>
      <c r="AU246" s="202" t="s">
        <v>82</v>
      </c>
      <c r="AV246" s="13" t="s">
        <v>82</v>
      </c>
      <c r="AW246" s="13" t="s">
        <v>33</v>
      </c>
      <c r="AX246" s="13" t="s">
        <v>71</v>
      </c>
      <c r="AY246" s="202" t="s">
        <v>121</v>
      </c>
    </row>
    <row r="247" spans="1:65" s="13" customFormat="1" ht="11.25">
      <c r="B247" s="192"/>
      <c r="C247" s="193"/>
      <c r="D247" s="185" t="s">
        <v>134</v>
      </c>
      <c r="E247" s="194" t="s">
        <v>19</v>
      </c>
      <c r="F247" s="195" t="s">
        <v>384</v>
      </c>
      <c r="G247" s="193"/>
      <c r="H247" s="196">
        <v>58.5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134</v>
      </c>
      <c r="AU247" s="202" t="s">
        <v>82</v>
      </c>
      <c r="AV247" s="13" t="s">
        <v>82</v>
      </c>
      <c r="AW247" s="13" t="s">
        <v>33</v>
      </c>
      <c r="AX247" s="13" t="s">
        <v>71</v>
      </c>
      <c r="AY247" s="202" t="s">
        <v>121</v>
      </c>
    </row>
    <row r="248" spans="1:65" s="13" customFormat="1" ht="11.25">
      <c r="B248" s="192"/>
      <c r="C248" s="193"/>
      <c r="D248" s="185" t="s">
        <v>134</v>
      </c>
      <c r="E248" s="194" t="s">
        <v>19</v>
      </c>
      <c r="F248" s="195" t="s">
        <v>385</v>
      </c>
      <c r="G248" s="193"/>
      <c r="H248" s="196">
        <v>17.206</v>
      </c>
      <c r="I248" s="197"/>
      <c r="J248" s="193"/>
      <c r="K248" s="193"/>
      <c r="L248" s="198"/>
      <c r="M248" s="199"/>
      <c r="N248" s="200"/>
      <c r="O248" s="200"/>
      <c r="P248" s="200"/>
      <c r="Q248" s="200"/>
      <c r="R248" s="200"/>
      <c r="S248" s="200"/>
      <c r="T248" s="201"/>
      <c r="AT248" s="202" t="s">
        <v>134</v>
      </c>
      <c r="AU248" s="202" t="s">
        <v>82</v>
      </c>
      <c r="AV248" s="13" t="s">
        <v>82</v>
      </c>
      <c r="AW248" s="13" t="s">
        <v>33</v>
      </c>
      <c r="AX248" s="13" t="s">
        <v>71</v>
      </c>
      <c r="AY248" s="202" t="s">
        <v>121</v>
      </c>
    </row>
    <row r="249" spans="1:65" s="2" customFormat="1" ht="16.5" customHeight="1">
      <c r="A249" s="33"/>
      <c r="B249" s="34"/>
      <c r="C249" s="172" t="s">
        <v>386</v>
      </c>
      <c r="D249" s="172" t="s">
        <v>123</v>
      </c>
      <c r="E249" s="173" t="s">
        <v>387</v>
      </c>
      <c r="F249" s="174" t="s">
        <v>388</v>
      </c>
      <c r="G249" s="175" t="s">
        <v>126</v>
      </c>
      <c r="H249" s="176">
        <v>1361</v>
      </c>
      <c r="I249" s="177"/>
      <c r="J249" s="178">
        <f>ROUND(I249*H249,2)</f>
        <v>0</v>
      </c>
      <c r="K249" s="174" t="s">
        <v>127</v>
      </c>
      <c r="L249" s="38"/>
      <c r="M249" s="179" t="s">
        <v>19</v>
      </c>
      <c r="N249" s="180" t="s">
        <v>42</v>
      </c>
      <c r="O249" s="63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3" t="s">
        <v>128</v>
      </c>
      <c r="AT249" s="183" t="s">
        <v>123</v>
      </c>
      <c r="AU249" s="183" t="s">
        <v>82</v>
      </c>
      <c r="AY249" s="16" t="s">
        <v>121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6" t="s">
        <v>79</v>
      </c>
      <c r="BK249" s="184">
        <f>ROUND(I249*H249,2)</f>
        <v>0</v>
      </c>
      <c r="BL249" s="16" t="s">
        <v>128</v>
      </c>
      <c r="BM249" s="183" t="s">
        <v>389</v>
      </c>
    </row>
    <row r="250" spans="1:65" s="2" customFormat="1" ht="11.25">
      <c r="A250" s="33"/>
      <c r="B250" s="34"/>
      <c r="C250" s="35"/>
      <c r="D250" s="185" t="s">
        <v>130</v>
      </c>
      <c r="E250" s="35"/>
      <c r="F250" s="186" t="s">
        <v>390</v>
      </c>
      <c r="G250" s="35"/>
      <c r="H250" s="35"/>
      <c r="I250" s="187"/>
      <c r="J250" s="35"/>
      <c r="K250" s="35"/>
      <c r="L250" s="38"/>
      <c r="M250" s="188"/>
      <c r="N250" s="189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130</v>
      </c>
      <c r="AU250" s="16" t="s">
        <v>82</v>
      </c>
    </row>
    <row r="251" spans="1:65" s="2" customFormat="1" ht="11.25">
      <c r="A251" s="33"/>
      <c r="B251" s="34"/>
      <c r="C251" s="35"/>
      <c r="D251" s="190" t="s">
        <v>132</v>
      </c>
      <c r="E251" s="35"/>
      <c r="F251" s="191" t="s">
        <v>391</v>
      </c>
      <c r="G251" s="35"/>
      <c r="H251" s="35"/>
      <c r="I251" s="187"/>
      <c r="J251" s="35"/>
      <c r="K251" s="35"/>
      <c r="L251" s="38"/>
      <c r="M251" s="188"/>
      <c r="N251" s="189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132</v>
      </c>
      <c r="AU251" s="16" t="s">
        <v>82</v>
      </c>
    </row>
    <row r="252" spans="1:65" s="13" customFormat="1" ht="11.25">
      <c r="B252" s="192"/>
      <c r="C252" s="193"/>
      <c r="D252" s="185" t="s">
        <v>134</v>
      </c>
      <c r="E252" s="194" t="s">
        <v>19</v>
      </c>
      <c r="F252" s="195" t="s">
        <v>392</v>
      </c>
      <c r="G252" s="193"/>
      <c r="H252" s="196">
        <v>1361</v>
      </c>
      <c r="I252" s="197"/>
      <c r="J252" s="193"/>
      <c r="K252" s="193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134</v>
      </c>
      <c r="AU252" s="202" t="s">
        <v>82</v>
      </c>
      <c r="AV252" s="13" t="s">
        <v>82</v>
      </c>
      <c r="AW252" s="13" t="s">
        <v>33</v>
      </c>
      <c r="AX252" s="13" t="s">
        <v>79</v>
      </c>
      <c r="AY252" s="202" t="s">
        <v>121</v>
      </c>
    </row>
    <row r="253" spans="1:65" s="2" customFormat="1" ht="16.5" customHeight="1">
      <c r="A253" s="33"/>
      <c r="B253" s="34"/>
      <c r="C253" s="204" t="s">
        <v>393</v>
      </c>
      <c r="D253" s="204" t="s">
        <v>394</v>
      </c>
      <c r="E253" s="205" t="s">
        <v>395</v>
      </c>
      <c r="F253" s="206" t="s">
        <v>396</v>
      </c>
      <c r="G253" s="207" t="s">
        <v>397</v>
      </c>
      <c r="H253" s="208">
        <v>28.036999999999999</v>
      </c>
      <c r="I253" s="209"/>
      <c r="J253" s="210">
        <f>ROUND(I253*H253,2)</f>
        <v>0</v>
      </c>
      <c r="K253" s="206" t="s">
        <v>127</v>
      </c>
      <c r="L253" s="211"/>
      <c r="M253" s="212" t="s">
        <v>19</v>
      </c>
      <c r="N253" s="213" t="s">
        <v>42</v>
      </c>
      <c r="O253" s="63"/>
      <c r="P253" s="181">
        <f>O253*H253</f>
        <v>0</v>
      </c>
      <c r="Q253" s="181">
        <v>1E-3</v>
      </c>
      <c r="R253" s="181">
        <f>Q253*H253</f>
        <v>2.8036999999999999E-2</v>
      </c>
      <c r="S253" s="181">
        <v>0</v>
      </c>
      <c r="T253" s="18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3" t="s">
        <v>171</v>
      </c>
      <c r="AT253" s="183" t="s">
        <v>394</v>
      </c>
      <c r="AU253" s="183" t="s">
        <v>82</v>
      </c>
      <c r="AY253" s="16" t="s">
        <v>121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6" t="s">
        <v>79</v>
      </c>
      <c r="BK253" s="184">
        <f>ROUND(I253*H253,2)</f>
        <v>0</v>
      </c>
      <c r="BL253" s="16" t="s">
        <v>128</v>
      </c>
      <c r="BM253" s="183" t="s">
        <v>398</v>
      </c>
    </row>
    <row r="254" spans="1:65" s="2" customFormat="1" ht="11.25">
      <c r="A254" s="33"/>
      <c r="B254" s="34"/>
      <c r="C254" s="35"/>
      <c r="D254" s="185" t="s">
        <v>130</v>
      </c>
      <c r="E254" s="35"/>
      <c r="F254" s="186" t="s">
        <v>396</v>
      </c>
      <c r="G254" s="35"/>
      <c r="H254" s="35"/>
      <c r="I254" s="187"/>
      <c r="J254" s="35"/>
      <c r="K254" s="35"/>
      <c r="L254" s="38"/>
      <c r="M254" s="188"/>
      <c r="N254" s="189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130</v>
      </c>
      <c r="AU254" s="16" t="s">
        <v>82</v>
      </c>
    </row>
    <row r="255" spans="1:65" s="13" customFormat="1" ht="11.25">
      <c r="B255" s="192"/>
      <c r="C255" s="193"/>
      <c r="D255" s="185" t="s">
        <v>134</v>
      </c>
      <c r="E255" s="194" t="s">
        <v>19</v>
      </c>
      <c r="F255" s="195" t="s">
        <v>399</v>
      </c>
      <c r="G255" s="193"/>
      <c r="H255" s="196">
        <v>28.036999999999999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134</v>
      </c>
      <c r="AU255" s="202" t="s">
        <v>82</v>
      </c>
      <c r="AV255" s="13" t="s">
        <v>82</v>
      </c>
      <c r="AW255" s="13" t="s">
        <v>33</v>
      </c>
      <c r="AX255" s="13" t="s">
        <v>79</v>
      </c>
      <c r="AY255" s="202" t="s">
        <v>121</v>
      </c>
    </row>
    <row r="256" spans="1:65" s="2" customFormat="1" ht="16.5" customHeight="1">
      <c r="A256" s="33"/>
      <c r="B256" s="34"/>
      <c r="C256" s="172" t="s">
        <v>400</v>
      </c>
      <c r="D256" s="172" t="s">
        <v>123</v>
      </c>
      <c r="E256" s="173" t="s">
        <v>401</v>
      </c>
      <c r="F256" s="174" t="s">
        <v>402</v>
      </c>
      <c r="G256" s="175" t="s">
        <v>126</v>
      </c>
      <c r="H256" s="176">
        <v>6097</v>
      </c>
      <c r="I256" s="177"/>
      <c r="J256" s="178">
        <f>ROUND(I256*H256,2)</f>
        <v>0</v>
      </c>
      <c r="K256" s="174" t="s">
        <v>127</v>
      </c>
      <c r="L256" s="38"/>
      <c r="M256" s="179" t="s">
        <v>19</v>
      </c>
      <c r="N256" s="180" t="s">
        <v>42</v>
      </c>
      <c r="O256" s="63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3" t="s">
        <v>128</v>
      </c>
      <c r="AT256" s="183" t="s">
        <v>123</v>
      </c>
      <c r="AU256" s="183" t="s">
        <v>82</v>
      </c>
      <c r="AY256" s="16" t="s">
        <v>121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6" t="s">
        <v>79</v>
      </c>
      <c r="BK256" s="184">
        <f>ROUND(I256*H256,2)</f>
        <v>0</v>
      </c>
      <c r="BL256" s="16" t="s">
        <v>128</v>
      </c>
      <c r="BM256" s="183" t="s">
        <v>403</v>
      </c>
    </row>
    <row r="257" spans="1:65" s="2" customFormat="1" ht="11.25">
      <c r="A257" s="33"/>
      <c r="B257" s="34"/>
      <c r="C257" s="35"/>
      <c r="D257" s="185" t="s">
        <v>130</v>
      </c>
      <c r="E257" s="35"/>
      <c r="F257" s="186" t="s">
        <v>404</v>
      </c>
      <c r="G257" s="35"/>
      <c r="H257" s="35"/>
      <c r="I257" s="187"/>
      <c r="J257" s="35"/>
      <c r="K257" s="35"/>
      <c r="L257" s="38"/>
      <c r="M257" s="188"/>
      <c r="N257" s="189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130</v>
      </c>
      <c r="AU257" s="16" t="s">
        <v>82</v>
      </c>
    </row>
    <row r="258" spans="1:65" s="2" customFormat="1" ht="11.25">
      <c r="A258" s="33"/>
      <c r="B258" s="34"/>
      <c r="C258" s="35"/>
      <c r="D258" s="190" t="s">
        <v>132</v>
      </c>
      <c r="E258" s="35"/>
      <c r="F258" s="191" t="s">
        <v>405</v>
      </c>
      <c r="G258" s="35"/>
      <c r="H258" s="35"/>
      <c r="I258" s="187"/>
      <c r="J258" s="35"/>
      <c r="K258" s="35"/>
      <c r="L258" s="38"/>
      <c r="M258" s="188"/>
      <c r="N258" s="189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132</v>
      </c>
      <c r="AU258" s="16" t="s">
        <v>82</v>
      </c>
    </row>
    <row r="259" spans="1:65" s="13" customFormat="1" ht="11.25">
      <c r="B259" s="192"/>
      <c r="C259" s="193"/>
      <c r="D259" s="185" t="s">
        <v>134</v>
      </c>
      <c r="E259" s="194" t="s">
        <v>19</v>
      </c>
      <c r="F259" s="195" t="s">
        <v>406</v>
      </c>
      <c r="G259" s="193"/>
      <c r="H259" s="196">
        <v>5764</v>
      </c>
      <c r="I259" s="197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134</v>
      </c>
      <c r="AU259" s="202" t="s">
        <v>82</v>
      </c>
      <c r="AV259" s="13" t="s">
        <v>82</v>
      </c>
      <c r="AW259" s="13" t="s">
        <v>33</v>
      </c>
      <c r="AX259" s="13" t="s">
        <v>71</v>
      </c>
      <c r="AY259" s="202" t="s">
        <v>121</v>
      </c>
    </row>
    <row r="260" spans="1:65" s="13" customFormat="1" ht="11.25">
      <c r="B260" s="192"/>
      <c r="C260" s="193"/>
      <c r="D260" s="185" t="s">
        <v>134</v>
      </c>
      <c r="E260" s="194" t="s">
        <v>19</v>
      </c>
      <c r="F260" s="195" t="s">
        <v>407</v>
      </c>
      <c r="G260" s="193"/>
      <c r="H260" s="196">
        <v>333</v>
      </c>
      <c r="I260" s="197"/>
      <c r="J260" s="193"/>
      <c r="K260" s="193"/>
      <c r="L260" s="198"/>
      <c r="M260" s="199"/>
      <c r="N260" s="200"/>
      <c r="O260" s="200"/>
      <c r="P260" s="200"/>
      <c r="Q260" s="200"/>
      <c r="R260" s="200"/>
      <c r="S260" s="200"/>
      <c r="T260" s="201"/>
      <c r="AT260" s="202" t="s">
        <v>134</v>
      </c>
      <c r="AU260" s="202" t="s">
        <v>82</v>
      </c>
      <c r="AV260" s="13" t="s">
        <v>82</v>
      </c>
      <c r="AW260" s="13" t="s">
        <v>33</v>
      </c>
      <c r="AX260" s="13" t="s">
        <v>71</v>
      </c>
      <c r="AY260" s="202" t="s">
        <v>121</v>
      </c>
    </row>
    <row r="261" spans="1:65" s="2" customFormat="1" ht="16.5" customHeight="1">
      <c r="A261" s="33"/>
      <c r="B261" s="34"/>
      <c r="C261" s="172" t="s">
        <v>408</v>
      </c>
      <c r="D261" s="172" t="s">
        <v>123</v>
      </c>
      <c r="E261" s="173" t="s">
        <v>409</v>
      </c>
      <c r="F261" s="174" t="s">
        <v>410</v>
      </c>
      <c r="G261" s="175" t="s">
        <v>126</v>
      </c>
      <c r="H261" s="176">
        <v>502</v>
      </c>
      <c r="I261" s="177"/>
      <c r="J261" s="178">
        <f>ROUND(I261*H261,2)</f>
        <v>0</v>
      </c>
      <c r="K261" s="174" t="s">
        <v>127</v>
      </c>
      <c r="L261" s="38"/>
      <c r="M261" s="179" t="s">
        <v>19</v>
      </c>
      <c r="N261" s="180" t="s">
        <v>42</v>
      </c>
      <c r="O261" s="63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3" t="s">
        <v>128</v>
      </c>
      <c r="AT261" s="183" t="s">
        <v>123</v>
      </c>
      <c r="AU261" s="183" t="s">
        <v>82</v>
      </c>
      <c r="AY261" s="16" t="s">
        <v>121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6" t="s">
        <v>79</v>
      </c>
      <c r="BK261" s="184">
        <f>ROUND(I261*H261,2)</f>
        <v>0</v>
      </c>
      <c r="BL261" s="16" t="s">
        <v>128</v>
      </c>
      <c r="BM261" s="183" t="s">
        <v>411</v>
      </c>
    </row>
    <row r="262" spans="1:65" s="2" customFormat="1" ht="19.5">
      <c r="A262" s="33"/>
      <c r="B262" s="34"/>
      <c r="C262" s="35"/>
      <c r="D262" s="185" t="s">
        <v>130</v>
      </c>
      <c r="E262" s="35"/>
      <c r="F262" s="186" t="s">
        <v>412</v>
      </c>
      <c r="G262" s="35"/>
      <c r="H262" s="35"/>
      <c r="I262" s="187"/>
      <c r="J262" s="35"/>
      <c r="K262" s="35"/>
      <c r="L262" s="38"/>
      <c r="M262" s="188"/>
      <c r="N262" s="189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130</v>
      </c>
      <c r="AU262" s="16" t="s">
        <v>82</v>
      </c>
    </row>
    <row r="263" spans="1:65" s="2" customFormat="1" ht="11.25">
      <c r="A263" s="33"/>
      <c r="B263" s="34"/>
      <c r="C263" s="35"/>
      <c r="D263" s="190" t="s">
        <v>132</v>
      </c>
      <c r="E263" s="35"/>
      <c r="F263" s="191" t="s">
        <v>413</v>
      </c>
      <c r="G263" s="35"/>
      <c r="H263" s="35"/>
      <c r="I263" s="187"/>
      <c r="J263" s="35"/>
      <c r="K263" s="35"/>
      <c r="L263" s="38"/>
      <c r="M263" s="188"/>
      <c r="N263" s="189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132</v>
      </c>
      <c r="AU263" s="16" t="s">
        <v>82</v>
      </c>
    </row>
    <row r="264" spans="1:65" s="13" customFormat="1" ht="11.25">
      <c r="B264" s="192"/>
      <c r="C264" s="193"/>
      <c r="D264" s="185" t="s">
        <v>134</v>
      </c>
      <c r="E264" s="194" t="s">
        <v>19</v>
      </c>
      <c r="F264" s="195" t="s">
        <v>414</v>
      </c>
      <c r="G264" s="193"/>
      <c r="H264" s="196">
        <v>502</v>
      </c>
      <c r="I264" s="197"/>
      <c r="J264" s="193"/>
      <c r="K264" s="193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134</v>
      </c>
      <c r="AU264" s="202" t="s">
        <v>82</v>
      </c>
      <c r="AV264" s="13" t="s">
        <v>82</v>
      </c>
      <c r="AW264" s="13" t="s">
        <v>33</v>
      </c>
      <c r="AX264" s="13" t="s">
        <v>79</v>
      </c>
      <c r="AY264" s="202" t="s">
        <v>121</v>
      </c>
    </row>
    <row r="265" spans="1:65" s="2" customFormat="1" ht="16.5" customHeight="1">
      <c r="A265" s="33"/>
      <c r="B265" s="34"/>
      <c r="C265" s="172" t="s">
        <v>415</v>
      </c>
      <c r="D265" s="172" t="s">
        <v>123</v>
      </c>
      <c r="E265" s="173" t="s">
        <v>416</v>
      </c>
      <c r="F265" s="174" t="s">
        <v>417</v>
      </c>
      <c r="G265" s="175" t="s">
        <v>126</v>
      </c>
      <c r="H265" s="176">
        <v>859</v>
      </c>
      <c r="I265" s="177"/>
      <c r="J265" s="178">
        <f>ROUND(I265*H265,2)</f>
        <v>0</v>
      </c>
      <c r="K265" s="174" t="s">
        <v>127</v>
      </c>
      <c r="L265" s="38"/>
      <c r="M265" s="179" t="s">
        <v>19</v>
      </c>
      <c r="N265" s="180" t="s">
        <v>42</v>
      </c>
      <c r="O265" s="63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3" t="s">
        <v>128</v>
      </c>
      <c r="AT265" s="183" t="s">
        <v>123</v>
      </c>
      <c r="AU265" s="183" t="s">
        <v>82</v>
      </c>
      <c r="AY265" s="16" t="s">
        <v>121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6" t="s">
        <v>79</v>
      </c>
      <c r="BK265" s="184">
        <f>ROUND(I265*H265,2)</f>
        <v>0</v>
      </c>
      <c r="BL265" s="16" t="s">
        <v>128</v>
      </c>
      <c r="BM265" s="183" t="s">
        <v>418</v>
      </c>
    </row>
    <row r="266" spans="1:65" s="2" customFormat="1" ht="19.5">
      <c r="A266" s="33"/>
      <c r="B266" s="34"/>
      <c r="C266" s="35"/>
      <c r="D266" s="185" t="s">
        <v>130</v>
      </c>
      <c r="E266" s="35"/>
      <c r="F266" s="186" t="s">
        <v>419</v>
      </c>
      <c r="G266" s="35"/>
      <c r="H266" s="35"/>
      <c r="I266" s="187"/>
      <c r="J266" s="35"/>
      <c r="K266" s="35"/>
      <c r="L266" s="38"/>
      <c r="M266" s="188"/>
      <c r="N266" s="189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130</v>
      </c>
      <c r="AU266" s="16" t="s">
        <v>82</v>
      </c>
    </row>
    <row r="267" spans="1:65" s="2" customFormat="1" ht="11.25">
      <c r="A267" s="33"/>
      <c r="B267" s="34"/>
      <c r="C267" s="35"/>
      <c r="D267" s="190" t="s">
        <v>132</v>
      </c>
      <c r="E267" s="35"/>
      <c r="F267" s="191" t="s">
        <v>420</v>
      </c>
      <c r="G267" s="35"/>
      <c r="H267" s="35"/>
      <c r="I267" s="187"/>
      <c r="J267" s="35"/>
      <c r="K267" s="35"/>
      <c r="L267" s="38"/>
      <c r="M267" s="188"/>
      <c r="N267" s="189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132</v>
      </c>
      <c r="AU267" s="16" t="s">
        <v>82</v>
      </c>
    </row>
    <row r="268" spans="1:65" s="13" customFormat="1" ht="11.25">
      <c r="B268" s="192"/>
      <c r="C268" s="193"/>
      <c r="D268" s="185" t="s">
        <v>134</v>
      </c>
      <c r="E268" s="194" t="s">
        <v>19</v>
      </c>
      <c r="F268" s="195" t="s">
        <v>421</v>
      </c>
      <c r="G268" s="193"/>
      <c r="H268" s="196">
        <v>859</v>
      </c>
      <c r="I268" s="197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134</v>
      </c>
      <c r="AU268" s="202" t="s">
        <v>82</v>
      </c>
      <c r="AV268" s="13" t="s">
        <v>82</v>
      </c>
      <c r="AW268" s="13" t="s">
        <v>33</v>
      </c>
      <c r="AX268" s="13" t="s">
        <v>79</v>
      </c>
      <c r="AY268" s="202" t="s">
        <v>121</v>
      </c>
    </row>
    <row r="269" spans="1:65" s="2" customFormat="1" ht="16.5" customHeight="1">
      <c r="A269" s="33"/>
      <c r="B269" s="34"/>
      <c r="C269" s="172" t="s">
        <v>422</v>
      </c>
      <c r="D269" s="172" t="s">
        <v>123</v>
      </c>
      <c r="E269" s="173" t="s">
        <v>423</v>
      </c>
      <c r="F269" s="174" t="s">
        <v>424</v>
      </c>
      <c r="G269" s="175" t="s">
        <v>126</v>
      </c>
      <c r="H269" s="176">
        <v>1361</v>
      </c>
      <c r="I269" s="177"/>
      <c r="J269" s="178">
        <f>ROUND(I269*H269,2)</f>
        <v>0</v>
      </c>
      <c r="K269" s="174" t="s">
        <v>127</v>
      </c>
      <c r="L269" s="38"/>
      <c r="M269" s="179" t="s">
        <v>19</v>
      </c>
      <c r="N269" s="180" t="s">
        <v>42</v>
      </c>
      <c r="O269" s="63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3" t="s">
        <v>128</v>
      </c>
      <c r="AT269" s="183" t="s">
        <v>123</v>
      </c>
      <c r="AU269" s="183" t="s">
        <v>82</v>
      </c>
      <c r="AY269" s="16" t="s">
        <v>121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6" t="s">
        <v>79</v>
      </c>
      <c r="BK269" s="184">
        <f>ROUND(I269*H269,2)</f>
        <v>0</v>
      </c>
      <c r="BL269" s="16" t="s">
        <v>128</v>
      </c>
      <c r="BM269" s="183" t="s">
        <v>425</v>
      </c>
    </row>
    <row r="270" spans="1:65" s="2" customFormat="1" ht="11.25">
      <c r="A270" s="33"/>
      <c r="B270" s="34"/>
      <c r="C270" s="35"/>
      <c r="D270" s="185" t="s">
        <v>130</v>
      </c>
      <c r="E270" s="35"/>
      <c r="F270" s="186" t="s">
        <v>426</v>
      </c>
      <c r="G270" s="35"/>
      <c r="H270" s="35"/>
      <c r="I270" s="187"/>
      <c r="J270" s="35"/>
      <c r="K270" s="35"/>
      <c r="L270" s="38"/>
      <c r="M270" s="188"/>
      <c r="N270" s="189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130</v>
      </c>
      <c r="AU270" s="16" t="s">
        <v>82</v>
      </c>
    </row>
    <row r="271" spans="1:65" s="2" customFormat="1" ht="11.25">
      <c r="A271" s="33"/>
      <c r="B271" s="34"/>
      <c r="C271" s="35"/>
      <c r="D271" s="190" t="s">
        <v>132</v>
      </c>
      <c r="E271" s="35"/>
      <c r="F271" s="191" t="s">
        <v>427</v>
      </c>
      <c r="G271" s="35"/>
      <c r="H271" s="35"/>
      <c r="I271" s="187"/>
      <c r="J271" s="35"/>
      <c r="K271" s="35"/>
      <c r="L271" s="38"/>
      <c r="M271" s="188"/>
      <c r="N271" s="189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132</v>
      </c>
      <c r="AU271" s="16" t="s">
        <v>82</v>
      </c>
    </row>
    <row r="272" spans="1:65" s="2" customFormat="1" ht="19.5">
      <c r="A272" s="33"/>
      <c r="B272" s="34"/>
      <c r="C272" s="35"/>
      <c r="D272" s="185" t="s">
        <v>348</v>
      </c>
      <c r="E272" s="35"/>
      <c r="F272" s="203" t="s">
        <v>428</v>
      </c>
      <c r="G272" s="35"/>
      <c r="H272" s="35"/>
      <c r="I272" s="187"/>
      <c r="J272" s="35"/>
      <c r="K272" s="35"/>
      <c r="L272" s="38"/>
      <c r="M272" s="188"/>
      <c r="N272" s="189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348</v>
      </c>
      <c r="AU272" s="16" t="s">
        <v>82</v>
      </c>
    </row>
    <row r="273" spans="1:65" s="13" customFormat="1" ht="11.25">
      <c r="B273" s="192"/>
      <c r="C273" s="193"/>
      <c r="D273" s="185" t="s">
        <v>134</v>
      </c>
      <c r="E273" s="194" t="s">
        <v>19</v>
      </c>
      <c r="F273" s="195" t="s">
        <v>392</v>
      </c>
      <c r="G273" s="193"/>
      <c r="H273" s="196">
        <v>1361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134</v>
      </c>
      <c r="AU273" s="202" t="s">
        <v>82</v>
      </c>
      <c r="AV273" s="13" t="s">
        <v>82</v>
      </c>
      <c r="AW273" s="13" t="s">
        <v>33</v>
      </c>
      <c r="AX273" s="13" t="s">
        <v>79</v>
      </c>
      <c r="AY273" s="202" t="s">
        <v>121</v>
      </c>
    </row>
    <row r="274" spans="1:65" s="12" customFormat="1" ht="22.9" customHeight="1">
      <c r="B274" s="156"/>
      <c r="C274" s="157"/>
      <c r="D274" s="158" t="s">
        <v>70</v>
      </c>
      <c r="E274" s="170" t="s">
        <v>82</v>
      </c>
      <c r="F274" s="170" t="s">
        <v>429</v>
      </c>
      <c r="G274" s="157"/>
      <c r="H274" s="157"/>
      <c r="I274" s="160"/>
      <c r="J274" s="171">
        <f>BK274</f>
        <v>0</v>
      </c>
      <c r="K274" s="157"/>
      <c r="L274" s="162"/>
      <c r="M274" s="163"/>
      <c r="N274" s="164"/>
      <c r="O274" s="164"/>
      <c r="P274" s="165">
        <f>SUM(P275:P323)</f>
        <v>0</v>
      </c>
      <c r="Q274" s="164"/>
      <c r="R274" s="165">
        <f>SUM(R275:R323)</f>
        <v>442.42390072000006</v>
      </c>
      <c r="S274" s="164"/>
      <c r="T274" s="166">
        <f>SUM(T275:T323)</f>
        <v>0</v>
      </c>
      <c r="AR274" s="167" t="s">
        <v>79</v>
      </c>
      <c r="AT274" s="168" t="s">
        <v>70</v>
      </c>
      <c r="AU274" s="168" t="s">
        <v>79</v>
      </c>
      <c r="AY274" s="167" t="s">
        <v>121</v>
      </c>
      <c r="BK274" s="169">
        <f>SUM(BK275:BK323)</f>
        <v>0</v>
      </c>
    </row>
    <row r="275" spans="1:65" s="2" customFormat="1" ht="16.5" customHeight="1">
      <c r="A275" s="33"/>
      <c r="B275" s="34"/>
      <c r="C275" s="172" t="s">
        <v>430</v>
      </c>
      <c r="D275" s="172" t="s">
        <v>123</v>
      </c>
      <c r="E275" s="173" t="s">
        <v>431</v>
      </c>
      <c r="F275" s="174" t="s">
        <v>432</v>
      </c>
      <c r="G275" s="175" t="s">
        <v>188</v>
      </c>
      <c r="H275" s="176">
        <v>224</v>
      </c>
      <c r="I275" s="177"/>
      <c r="J275" s="178">
        <f>ROUND(I275*H275,2)</f>
        <v>0</v>
      </c>
      <c r="K275" s="174" t="s">
        <v>127</v>
      </c>
      <c r="L275" s="38"/>
      <c r="M275" s="179" t="s">
        <v>19</v>
      </c>
      <c r="N275" s="180" t="s">
        <v>42</v>
      </c>
      <c r="O275" s="63"/>
      <c r="P275" s="181">
        <f>O275*H275</f>
        <v>0</v>
      </c>
      <c r="Q275" s="181">
        <v>1.665</v>
      </c>
      <c r="R275" s="181">
        <f>Q275*H275</f>
        <v>372.96000000000004</v>
      </c>
      <c r="S275" s="181">
        <v>0</v>
      </c>
      <c r="T275" s="18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3" t="s">
        <v>128</v>
      </c>
      <c r="AT275" s="183" t="s">
        <v>123</v>
      </c>
      <c r="AU275" s="183" t="s">
        <v>82</v>
      </c>
      <c r="AY275" s="16" t="s">
        <v>121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16" t="s">
        <v>79</v>
      </c>
      <c r="BK275" s="184">
        <f>ROUND(I275*H275,2)</f>
        <v>0</v>
      </c>
      <c r="BL275" s="16" t="s">
        <v>128</v>
      </c>
      <c r="BM275" s="183" t="s">
        <v>433</v>
      </c>
    </row>
    <row r="276" spans="1:65" s="2" customFormat="1" ht="19.5">
      <c r="A276" s="33"/>
      <c r="B276" s="34"/>
      <c r="C276" s="35"/>
      <c r="D276" s="185" t="s">
        <v>130</v>
      </c>
      <c r="E276" s="35"/>
      <c r="F276" s="186" t="s">
        <v>434</v>
      </c>
      <c r="G276" s="35"/>
      <c r="H276" s="35"/>
      <c r="I276" s="187"/>
      <c r="J276" s="35"/>
      <c r="K276" s="35"/>
      <c r="L276" s="38"/>
      <c r="M276" s="188"/>
      <c r="N276" s="189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130</v>
      </c>
      <c r="AU276" s="16" t="s">
        <v>82</v>
      </c>
    </row>
    <row r="277" spans="1:65" s="2" customFormat="1" ht="11.25">
      <c r="A277" s="33"/>
      <c r="B277" s="34"/>
      <c r="C277" s="35"/>
      <c r="D277" s="190" t="s">
        <v>132</v>
      </c>
      <c r="E277" s="35"/>
      <c r="F277" s="191" t="s">
        <v>435</v>
      </c>
      <c r="G277" s="35"/>
      <c r="H277" s="35"/>
      <c r="I277" s="187"/>
      <c r="J277" s="35"/>
      <c r="K277" s="35"/>
      <c r="L277" s="38"/>
      <c r="M277" s="188"/>
      <c r="N277" s="189"/>
      <c r="O277" s="63"/>
      <c r="P277" s="63"/>
      <c r="Q277" s="63"/>
      <c r="R277" s="63"/>
      <c r="S277" s="63"/>
      <c r="T277" s="64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132</v>
      </c>
      <c r="AU277" s="16" t="s">
        <v>82</v>
      </c>
    </row>
    <row r="278" spans="1:65" s="2" customFormat="1" ht="29.25">
      <c r="A278" s="33"/>
      <c r="B278" s="34"/>
      <c r="C278" s="35"/>
      <c r="D278" s="185" t="s">
        <v>348</v>
      </c>
      <c r="E278" s="35"/>
      <c r="F278" s="203" t="s">
        <v>436</v>
      </c>
      <c r="G278" s="35"/>
      <c r="H278" s="35"/>
      <c r="I278" s="187"/>
      <c r="J278" s="35"/>
      <c r="K278" s="35"/>
      <c r="L278" s="38"/>
      <c r="M278" s="188"/>
      <c r="N278" s="189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348</v>
      </c>
      <c r="AU278" s="16" t="s">
        <v>82</v>
      </c>
    </row>
    <row r="279" spans="1:65" s="13" customFormat="1" ht="11.25">
      <c r="B279" s="192"/>
      <c r="C279" s="193"/>
      <c r="D279" s="185" t="s">
        <v>134</v>
      </c>
      <c r="E279" s="194" t="s">
        <v>19</v>
      </c>
      <c r="F279" s="195" t="s">
        <v>437</v>
      </c>
      <c r="G279" s="193"/>
      <c r="H279" s="196">
        <v>224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134</v>
      </c>
      <c r="AU279" s="202" t="s">
        <v>82</v>
      </c>
      <c r="AV279" s="13" t="s">
        <v>82</v>
      </c>
      <c r="AW279" s="13" t="s">
        <v>33</v>
      </c>
      <c r="AX279" s="13" t="s">
        <v>79</v>
      </c>
      <c r="AY279" s="202" t="s">
        <v>121</v>
      </c>
    </row>
    <row r="280" spans="1:65" s="2" customFormat="1" ht="16.5" customHeight="1">
      <c r="A280" s="33"/>
      <c r="B280" s="34"/>
      <c r="C280" s="172" t="s">
        <v>438</v>
      </c>
      <c r="D280" s="172" t="s">
        <v>123</v>
      </c>
      <c r="E280" s="173" t="s">
        <v>439</v>
      </c>
      <c r="F280" s="174" t="s">
        <v>440</v>
      </c>
      <c r="G280" s="175" t="s">
        <v>441</v>
      </c>
      <c r="H280" s="176">
        <v>1081</v>
      </c>
      <c r="I280" s="177"/>
      <c r="J280" s="178">
        <f>ROUND(I280*H280,2)</f>
        <v>0</v>
      </c>
      <c r="K280" s="174" t="s">
        <v>127</v>
      </c>
      <c r="L280" s="38"/>
      <c r="M280" s="179" t="s">
        <v>19</v>
      </c>
      <c r="N280" s="180" t="s">
        <v>42</v>
      </c>
      <c r="O280" s="63"/>
      <c r="P280" s="181">
        <f>O280*H280</f>
        <v>0</v>
      </c>
      <c r="Q280" s="181">
        <v>4.8999999999999998E-4</v>
      </c>
      <c r="R280" s="181">
        <f>Q280*H280</f>
        <v>0.52968999999999999</v>
      </c>
      <c r="S280" s="181">
        <v>0</v>
      </c>
      <c r="T280" s="18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83" t="s">
        <v>128</v>
      </c>
      <c r="AT280" s="183" t="s">
        <v>123</v>
      </c>
      <c r="AU280" s="183" t="s">
        <v>82</v>
      </c>
      <c r="AY280" s="16" t="s">
        <v>121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6" t="s">
        <v>79</v>
      </c>
      <c r="BK280" s="184">
        <f>ROUND(I280*H280,2)</f>
        <v>0</v>
      </c>
      <c r="BL280" s="16" t="s">
        <v>128</v>
      </c>
      <c r="BM280" s="183" t="s">
        <v>442</v>
      </c>
    </row>
    <row r="281" spans="1:65" s="2" customFormat="1" ht="11.25">
      <c r="A281" s="33"/>
      <c r="B281" s="34"/>
      <c r="C281" s="35"/>
      <c r="D281" s="185" t="s">
        <v>130</v>
      </c>
      <c r="E281" s="35"/>
      <c r="F281" s="186" t="s">
        <v>443</v>
      </c>
      <c r="G281" s="35"/>
      <c r="H281" s="35"/>
      <c r="I281" s="187"/>
      <c r="J281" s="35"/>
      <c r="K281" s="35"/>
      <c r="L281" s="38"/>
      <c r="M281" s="188"/>
      <c r="N281" s="189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130</v>
      </c>
      <c r="AU281" s="16" t="s">
        <v>82</v>
      </c>
    </row>
    <row r="282" spans="1:65" s="2" customFormat="1" ht="11.25">
      <c r="A282" s="33"/>
      <c r="B282" s="34"/>
      <c r="C282" s="35"/>
      <c r="D282" s="190" t="s">
        <v>132</v>
      </c>
      <c r="E282" s="35"/>
      <c r="F282" s="191" t="s">
        <v>444</v>
      </c>
      <c r="G282" s="35"/>
      <c r="H282" s="35"/>
      <c r="I282" s="187"/>
      <c r="J282" s="35"/>
      <c r="K282" s="35"/>
      <c r="L282" s="38"/>
      <c r="M282" s="188"/>
      <c r="N282" s="189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132</v>
      </c>
      <c r="AU282" s="16" t="s">
        <v>82</v>
      </c>
    </row>
    <row r="283" spans="1:65" s="13" customFormat="1" ht="11.25">
      <c r="B283" s="192"/>
      <c r="C283" s="193"/>
      <c r="D283" s="185" t="s">
        <v>134</v>
      </c>
      <c r="E283" s="194" t="s">
        <v>19</v>
      </c>
      <c r="F283" s="195" t="s">
        <v>445</v>
      </c>
      <c r="G283" s="193"/>
      <c r="H283" s="196">
        <v>1081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134</v>
      </c>
      <c r="AU283" s="202" t="s">
        <v>82</v>
      </c>
      <c r="AV283" s="13" t="s">
        <v>82</v>
      </c>
      <c r="AW283" s="13" t="s">
        <v>33</v>
      </c>
      <c r="AX283" s="13" t="s">
        <v>79</v>
      </c>
      <c r="AY283" s="202" t="s">
        <v>121</v>
      </c>
    </row>
    <row r="284" spans="1:65" s="2" customFormat="1" ht="16.5" customHeight="1">
      <c r="A284" s="33"/>
      <c r="B284" s="34"/>
      <c r="C284" s="172" t="s">
        <v>446</v>
      </c>
      <c r="D284" s="172" t="s">
        <v>123</v>
      </c>
      <c r="E284" s="173" t="s">
        <v>447</v>
      </c>
      <c r="F284" s="174" t="s">
        <v>448</v>
      </c>
      <c r="G284" s="175" t="s">
        <v>188</v>
      </c>
      <c r="H284" s="176">
        <v>7.2</v>
      </c>
      <c r="I284" s="177"/>
      <c r="J284" s="178">
        <f>ROUND(I284*H284,2)</f>
        <v>0</v>
      </c>
      <c r="K284" s="174" t="s">
        <v>127</v>
      </c>
      <c r="L284" s="38"/>
      <c r="M284" s="179" t="s">
        <v>19</v>
      </c>
      <c r="N284" s="180" t="s">
        <v>42</v>
      </c>
      <c r="O284" s="63"/>
      <c r="P284" s="181">
        <f>O284*H284</f>
        <v>0</v>
      </c>
      <c r="Q284" s="181">
        <v>2.34579</v>
      </c>
      <c r="R284" s="181">
        <f>Q284*H284</f>
        <v>16.889688</v>
      </c>
      <c r="S284" s="181">
        <v>0</v>
      </c>
      <c r="T284" s="18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3" t="s">
        <v>128</v>
      </c>
      <c r="AT284" s="183" t="s">
        <v>123</v>
      </c>
      <c r="AU284" s="183" t="s">
        <v>82</v>
      </c>
      <c r="AY284" s="16" t="s">
        <v>121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6" t="s">
        <v>79</v>
      </c>
      <c r="BK284" s="184">
        <f>ROUND(I284*H284,2)</f>
        <v>0</v>
      </c>
      <c r="BL284" s="16" t="s">
        <v>128</v>
      </c>
      <c r="BM284" s="183" t="s">
        <v>449</v>
      </c>
    </row>
    <row r="285" spans="1:65" s="2" customFormat="1" ht="11.25">
      <c r="A285" s="33"/>
      <c r="B285" s="34"/>
      <c r="C285" s="35"/>
      <c r="D285" s="185" t="s">
        <v>130</v>
      </c>
      <c r="E285" s="35"/>
      <c r="F285" s="186" t="s">
        <v>450</v>
      </c>
      <c r="G285" s="35"/>
      <c r="H285" s="35"/>
      <c r="I285" s="187"/>
      <c r="J285" s="35"/>
      <c r="K285" s="35"/>
      <c r="L285" s="38"/>
      <c r="M285" s="188"/>
      <c r="N285" s="189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130</v>
      </c>
      <c r="AU285" s="16" t="s">
        <v>82</v>
      </c>
    </row>
    <row r="286" spans="1:65" s="2" customFormat="1" ht="11.25">
      <c r="A286" s="33"/>
      <c r="B286" s="34"/>
      <c r="C286" s="35"/>
      <c r="D286" s="190" t="s">
        <v>132</v>
      </c>
      <c r="E286" s="35"/>
      <c r="F286" s="191" t="s">
        <v>451</v>
      </c>
      <c r="G286" s="35"/>
      <c r="H286" s="35"/>
      <c r="I286" s="187"/>
      <c r="J286" s="35"/>
      <c r="K286" s="35"/>
      <c r="L286" s="38"/>
      <c r="M286" s="188"/>
      <c r="N286" s="189"/>
      <c r="O286" s="63"/>
      <c r="P286" s="63"/>
      <c r="Q286" s="63"/>
      <c r="R286" s="63"/>
      <c r="S286" s="63"/>
      <c r="T286" s="64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132</v>
      </c>
      <c r="AU286" s="16" t="s">
        <v>82</v>
      </c>
    </row>
    <row r="287" spans="1:65" s="2" customFormat="1" ht="19.5">
      <c r="A287" s="33"/>
      <c r="B287" s="34"/>
      <c r="C287" s="35"/>
      <c r="D287" s="185" t="s">
        <v>348</v>
      </c>
      <c r="E287" s="35"/>
      <c r="F287" s="203" t="s">
        <v>452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348</v>
      </c>
      <c r="AU287" s="16" t="s">
        <v>82</v>
      </c>
    </row>
    <row r="288" spans="1:65" s="13" customFormat="1" ht="11.25">
      <c r="B288" s="192"/>
      <c r="C288" s="193"/>
      <c r="D288" s="185" t="s">
        <v>134</v>
      </c>
      <c r="E288" s="194" t="s">
        <v>19</v>
      </c>
      <c r="F288" s="195" t="s">
        <v>453</v>
      </c>
      <c r="G288" s="193"/>
      <c r="H288" s="196">
        <v>7.2</v>
      </c>
      <c r="I288" s="197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134</v>
      </c>
      <c r="AU288" s="202" t="s">
        <v>82</v>
      </c>
      <c r="AV288" s="13" t="s">
        <v>82</v>
      </c>
      <c r="AW288" s="13" t="s">
        <v>33</v>
      </c>
      <c r="AX288" s="13" t="s">
        <v>79</v>
      </c>
      <c r="AY288" s="202" t="s">
        <v>121</v>
      </c>
    </row>
    <row r="289" spans="1:65" s="2" customFormat="1" ht="16.5" customHeight="1">
      <c r="A289" s="33"/>
      <c r="B289" s="34"/>
      <c r="C289" s="172" t="s">
        <v>454</v>
      </c>
      <c r="D289" s="172" t="s">
        <v>123</v>
      </c>
      <c r="E289" s="173" t="s">
        <v>455</v>
      </c>
      <c r="F289" s="174" t="s">
        <v>456</v>
      </c>
      <c r="G289" s="175" t="s">
        <v>126</v>
      </c>
      <c r="H289" s="176">
        <v>5.2</v>
      </c>
      <c r="I289" s="177"/>
      <c r="J289" s="178">
        <f>ROUND(I289*H289,2)</f>
        <v>0</v>
      </c>
      <c r="K289" s="174" t="s">
        <v>127</v>
      </c>
      <c r="L289" s="38"/>
      <c r="M289" s="179" t="s">
        <v>19</v>
      </c>
      <c r="N289" s="180" t="s">
        <v>42</v>
      </c>
      <c r="O289" s="63"/>
      <c r="P289" s="181">
        <f>O289*H289</f>
        <v>0</v>
      </c>
      <c r="Q289" s="181">
        <v>1.4400000000000001E-3</v>
      </c>
      <c r="R289" s="181">
        <f>Q289*H289</f>
        <v>7.4880000000000007E-3</v>
      </c>
      <c r="S289" s="181">
        <v>0</v>
      </c>
      <c r="T289" s="18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3" t="s">
        <v>128</v>
      </c>
      <c r="AT289" s="183" t="s">
        <v>123</v>
      </c>
      <c r="AU289" s="183" t="s">
        <v>82</v>
      </c>
      <c r="AY289" s="16" t="s">
        <v>121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6" t="s">
        <v>79</v>
      </c>
      <c r="BK289" s="184">
        <f>ROUND(I289*H289,2)</f>
        <v>0</v>
      </c>
      <c r="BL289" s="16" t="s">
        <v>128</v>
      </c>
      <c r="BM289" s="183" t="s">
        <v>457</v>
      </c>
    </row>
    <row r="290" spans="1:65" s="2" customFormat="1" ht="11.25">
      <c r="A290" s="33"/>
      <c r="B290" s="34"/>
      <c r="C290" s="35"/>
      <c r="D290" s="185" t="s">
        <v>130</v>
      </c>
      <c r="E290" s="35"/>
      <c r="F290" s="186" t="s">
        <v>458</v>
      </c>
      <c r="G290" s="35"/>
      <c r="H290" s="35"/>
      <c r="I290" s="187"/>
      <c r="J290" s="35"/>
      <c r="K290" s="35"/>
      <c r="L290" s="38"/>
      <c r="M290" s="188"/>
      <c r="N290" s="189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130</v>
      </c>
      <c r="AU290" s="16" t="s">
        <v>82</v>
      </c>
    </row>
    <row r="291" spans="1:65" s="2" customFormat="1" ht="11.25">
      <c r="A291" s="33"/>
      <c r="B291" s="34"/>
      <c r="C291" s="35"/>
      <c r="D291" s="190" t="s">
        <v>132</v>
      </c>
      <c r="E291" s="35"/>
      <c r="F291" s="191" t="s">
        <v>459</v>
      </c>
      <c r="G291" s="35"/>
      <c r="H291" s="35"/>
      <c r="I291" s="187"/>
      <c r="J291" s="35"/>
      <c r="K291" s="35"/>
      <c r="L291" s="38"/>
      <c r="M291" s="188"/>
      <c r="N291" s="189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132</v>
      </c>
      <c r="AU291" s="16" t="s">
        <v>82</v>
      </c>
    </row>
    <row r="292" spans="1:65" s="13" customFormat="1" ht="11.25">
      <c r="B292" s="192"/>
      <c r="C292" s="193"/>
      <c r="D292" s="185" t="s">
        <v>134</v>
      </c>
      <c r="E292" s="194" t="s">
        <v>19</v>
      </c>
      <c r="F292" s="195" t="s">
        <v>460</v>
      </c>
      <c r="G292" s="193"/>
      <c r="H292" s="196">
        <v>5.2</v>
      </c>
      <c r="I292" s="197"/>
      <c r="J292" s="193"/>
      <c r="K292" s="193"/>
      <c r="L292" s="198"/>
      <c r="M292" s="199"/>
      <c r="N292" s="200"/>
      <c r="O292" s="200"/>
      <c r="P292" s="200"/>
      <c r="Q292" s="200"/>
      <c r="R292" s="200"/>
      <c r="S292" s="200"/>
      <c r="T292" s="201"/>
      <c r="AT292" s="202" t="s">
        <v>134</v>
      </c>
      <c r="AU292" s="202" t="s">
        <v>82</v>
      </c>
      <c r="AV292" s="13" t="s">
        <v>82</v>
      </c>
      <c r="AW292" s="13" t="s">
        <v>33</v>
      </c>
      <c r="AX292" s="13" t="s">
        <v>79</v>
      </c>
      <c r="AY292" s="202" t="s">
        <v>121</v>
      </c>
    </row>
    <row r="293" spans="1:65" s="2" customFormat="1" ht="16.5" customHeight="1">
      <c r="A293" s="33"/>
      <c r="B293" s="34"/>
      <c r="C293" s="172" t="s">
        <v>461</v>
      </c>
      <c r="D293" s="172" t="s">
        <v>123</v>
      </c>
      <c r="E293" s="173" t="s">
        <v>462</v>
      </c>
      <c r="F293" s="174" t="s">
        <v>463</v>
      </c>
      <c r="G293" s="175" t="s">
        <v>126</v>
      </c>
      <c r="H293" s="176">
        <v>5.2</v>
      </c>
      <c r="I293" s="177"/>
      <c r="J293" s="178">
        <f>ROUND(I293*H293,2)</f>
        <v>0</v>
      </c>
      <c r="K293" s="174" t="s">
        <v>127</v>
      </c>
      <c r="L293" s="38"/>
      <c r="M293" s="179" t="s">
        <v>19</v>
      </c>
      <c r="N293" s="180" t="s">
        <v>42</v>
      </c>
      <c r="O293" s="63"/>
      <c r="P293" s="181">
        <f>O293*H293</f>
        <v>0</v>
      </c>
      <c r="Q293" s="181">
        <v>4.0000000000000003E-5</v>
      </c>
      <c r="R293" s="181">
        <f>Q293*H293</f>
        <v>2.0800000000000001E-4</v>
      </c>
      <c r="S293" s="181">
        <v>0</v>
      </c>
      <c r="T293" s="18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3" t="s">
        <v>128</v>
      </c>
      <c r="AT293" s="183" t="s">
        <v>123</v>
      </c>
      <c r="AU293" s="183" t="s">
        <v>82</v>
      </c>
      <c r="AY293" s="16" t="s">
        <v>121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79</v>
      </c>
      <c r="BK293" s="184">
        <f>ROUND(I293*H293,2)</f>
        <v>0</v>
      </c>
      <c r="BL293" s="16" t="s">
        <v>128</v>
      </c>
      <c r="BM293" s="183" t="s">
        <v>464</v>
      </c>
    </row>
    <row r="294" spans="1:65" s="2" customFormat="1" ht="11.25">
      <c r="A294" s="33"/>
      <c r="B294" s="34"/>
      <c r="C294" s="35"/>
      <c r="D294" s="185" t="s">
        <v>130</v>
      </c>
      <c r="E294" s="35"/>
      <c r="F294" s="186" t="s">
        <v>465</v>
      </c>
      <c r="G294" s="35"/>
      <c r="H294" s="35"/>
      <c r="I294" s="187"/>
      <c r="J294" s="35"/>
      <c r="K294" s="35"/>
      <c r="L294" s="38"/>
      <c r="M294" s="188"/>
      <c r="N294" s="189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130</v>
      </c>
      <c r="AU294" s="16" t="s">
        <v>82</v>
      </c>
    </row>
    <row r="295" spans="1:65" s="2" customFormat="1" ht="11.25">
      <c r="A295" s="33"/>
      <c r="B295" s="34"/>
      <c r="C295" s="35"/>
      <c r="D295" s="190" t="s">
        <v>132</v>
      </c>
      <c r="E295" s="35"/>
      <c r="F295" s="191" t="s">
        <v>466</v>
      </c>
      <c r="G295" s="35"/>
      <c r="H295" s="35"/>
      <c r="I295" s="187"/>
      <c r="J295" s="35"/>
      <c r="K295" s="35"/>
      <c r="L295" s="38"/>
      <c r="M295" s="188"/>
      <c r="N295" s="189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6" t="s">
        <v>132</v>
      </c>
      <c r="AU295" s="16" t="s">
        <v>82</v>
      </c>
    </row>
    <row r="296" spans="1:65" s="2" customFormat="1" ht="16.5" customHeight="1">
      <c r="A296" s="33"/>
      <c r="B296" s="34"/>
      <c r="C296" s="172" t="s">
        <v>467</v>
      </c>
      <c r="D296" s="172" t="s">
        <v>123</v>
      </c>
      <c r="E296" s="173" t="s">
        <v>468</v>
      </c>
      <c r="F296" s="174" t="s">
        <v>469</v>
      </c>
      <c r="G296" s="175" t="s">
        <v>188</v>
      </c>
      <c r="H296" s="176">
        <v>5.5</v>
      </c>
      <c r="I296" s="177"/>
      <c r="J296" s="178">
        <f>ROUND(I296*H296,2)</f>
        <v>0</v>
      </c>
      <c r="K296" s="174" t="s">
        <v>127</v>
      </c>
      <c r="L296" s="38"/>
      <c r="M296" s="179" t="s">
        <v>19</v>
      </c>
      <c r="N296" s="180" t="s">
        <v>42</v>
      </c>
      <c r="O296" s="63"/>
      <c r="P296" s="181">
        <f>O296*H296</f>
        <v>0</v>
      </c>
      <c r="Q296" s="181">
        <v>2.34579</v>
      </c>
      <c r="R296" s="181">
        <f>Q296*H296</f>
        <v>12.901845</v>
      </c>
      <c r="S296" s="181">
        <v>0</v>
      </c>
      <c r="T296" s="18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3" t="s">
        <v>128</v>
      </c>
      <c r="AT296" s="183" t="s">
        <v>123</v>
      </c>
      <c r="AU296" s="183" t="s">
        <v>82</v>
      </c>
      <c r="AY296" s="16" t="s">
        <v>121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6" t="s">
        <v>79</v>
      </c>
      <c r="BK296" s="184">
        <f>ROUND(I296*H296,2)</f>
        <v>0</v>
      </c>
      <c r="BL296" s="16" t="s">
        <v>128</v>
      </c>
      <c r="BM296" s="183" t="s">
        <v>470</v>
      </c>
    </row>
    <row r="297" spans="1:65" s="2" customFormat="1" ht="11.25">
      <c r="A297" s="33"/>
      <c r="B297" s="34"/>
      <c r="C297" s="35"/>
      <c r="D297" s="185" t="s">
        <v>130</v>
      </c>
      <c r="E297" s="35"/>
      <c r="F297" s="186" t="s">
        <v>471</v>
      </c>
      <c r="G297" s="35"/>
      <c r="H297" s="35"/>
      <c r="I297" s="187"/>
      <c r="J297" s="35"/>
      <c r="K297" s="35"/>
      <c r="L297" s="38"/>
      <c r="M297" s="188"/>
      <c r="N297" s="189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130</v>
      </c>
      <c r="AU297" s="16" t="s">
        <v>82</v>
      </c>
    </row>
    <row r="298" spans="1:65" s="2" customFormat="1" ht="11.25">
      <c r="A298" s="33"/>
      <c r="B298" s="34"/>
      <c r="C298" s="35"/>
      <c r="D298" s="190" t="s">
        <v>132</v>
      </c>
      <c r="E298" s="35"/>
      <c r="F298" s="191" t="s">
        <v>472</v>
      </c>
      <c r="G298" s="35"/>
      <c r="H298" s="35"/>
      <c r="I298" s="187"/>
      <c r="J298" s="35"/>
      <c r="K298" s="35"/>
      <c r="L298" s="38"/>
      <c r="M298" s="188"/>
      <c r="N298" s="189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132</v>
      </c>
      <c r="AU298" s="16" t="s">
        <v>82</v>
      </c>
    </row>
    <row r="299" spans="1:65" s="13" customFormat="1" ht="11.25">
      <c r="B299" s="192"/>
      <c r="C299" s="193"/>
      <c r="D299" s="185" t="s">
        <v>134</v>
      </c>
      <c r="E299" s="194" t="s">
        <v>19</v>
      </c>
      <c r="F299" s="195" t="s">
        <v>473</v>
      </c>
      <c r="G299" s="193"/>
      <c r="H299" s="196">
        <v>1.98</v>
      </c>
      <c r="I299" s="197"/>
      <c r="J299" s="193"/>
      <c r="K299" s="193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134</v>
      </c>
      <c r="AU299" s="202" t="s">
        <v>82</v>
      </c>
      <c r="AV299" s="13" t="s">
        <v>82</v>
      </c>
      <c r="AW299" s="13" t="s">
        <v>33</v>
      </c>
      <c r="AX299" s="13" t="s">
        <v>71</v>
      </c>
      <c r="AY299" s="202" t="s">
        <v>121</v>
      </c>
    </row>
    <row r="300" spans="1:65" s="13" customFormat="1" ht="11.25">
      <c r="B300" s="192"/>
      <c r="C300" s="193"/>
      <c r="D300" s="185" t="s">
        <v>134</v>
      </c>
      <c r="E300" s="194" t="s">
        <v>19</v>
      </c>
      <c r="F300" s="195" t="s">
        <v>474</v>
      </c>
      <c r="G300" s="193"/>
      <c r="H300" s="196">
        <v>3.52</v>
      </c>
      <c r="I300" s="197"/>
      <c r="J300" s="193"/>
      <c r="K300" s="193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134</v>
      </c>
      <c r="AU300" s="202" t="s">
        <v>82</v>
      </c>
      <c r="AV300" s="13" t="s">
        <v>82</v>
      </c>
      <c r="AW300" s="13" t="s">
        <v>33</v>
      </c>
      <c r="AX300" s="13" t="s">
        <v>71</v>
      </c>
      <c r="AY300" s="202" t="s">
        <v>121</v>
      </c>
    </row>
    <row r="301" spans="1:65" s="2" customFormat="1" ht="16.5" customHeight="1">
      <c r="A301" s="33"/>
      <c r="B301" s="34"/>
      <c r="C301" s="172" t="s">
        <v>475</v>
      </c>
      <c r="D301" s="172" t="s">
        <v>123</v>
      </c>
      <c r="E301" s="173" t="s">
        <v>476</v>
      </c>
      <c r="F301" s="174" t="s">
        <v>477</v>
      </c>
      <c r="G301" s="175" t="s">
        <v>188</v>
      </c>
      <c r="H301" s="176">
        <v>16.327999999999999</v>
      </c>
      <c r="I301" s="177"/>
      <c r="J301" s="178">
        <f>ROUND(I301*H301,2)</f>
        <v>0</v>
      </c>
      <c r="K301" s="174" t="s">
        <v>127</v>
      </c>
      <c r="L301" s="38"/>
      <c r="M301" s="179" t="s">
        <v>19</v>
      </c>
      <c r="N301" s="180" t="s">
        <v>42</v>
      </c>
      <c r="O301" s="63"/>
      <c r="P301" s="181">
        <f>O301*H301</f>
        <v>0</v>
      </c>
      <c r="Q301" s="181">
        <v>2.34579</v>
      </c>
      <c r="R301" s="181">
        <f>Q301*H301</f>
        <v>38.302059120000003</v>
      </c>
      <c r="S301" s="181">
        <v>0</v>
      </c>
      <c r="T301" s="18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3" t="s">
        <v>128</v>
      </c>
      <c r="AT301" s="183" t="s">
        <v>123</v>
      </c>
      <c r="AU301" s="183" t="s">
        <v>82</v>
      </c>
      <c r="AY301" s="16" t="s">
        <v>121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79</v>
      </c>
      <c r="BK301" s="184">
        <f>ROUND(I301*H301,2)</f>
        <v>0</v>
      </c>
      <c r="BL301" s="16" t="s">
        <v>128</v>
      </c>
      <c r="BM301" s="183" t="s">
        <v>478</v>
      </c>
    </row>
    <row r="302" spans="1:65" s="2" customFormat="1" ht="11.25">
      <c r="A302" s="33"/>
      <c r="B302" s="34"/>
      <c r="C302" s="35"/>
      <c r="D302" s="185" t="s">
        <v>130</v>
      </c>
      <c r="E302" s="35"/>
      <c r="F302" s="186" t="s">
        <v>479</v>
      </c>
      <c r="G302" s="35"/>
      <c r="H302" s="35"/>
      <c r="I302" s="187"/>
      <c r="J302" s="35"/>
      <c r="K302" s="35"/>
      <c r="L302" s="38"/>
      <c r="M302" s="188"/>
      <c r="N302" s="189"/>
      <c r="O302" s="63"/>
      <c r="P302" s="63"/>
      <c r="Q302" s="63"/>
      <c r="R302" s="63"/>
      <c r="S302" s="63"/>
      <c r="T302" s="64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130</v>
      </c>
      <c r="AU302" s="16" t="s">
        <v>82</v>
      </c>
    </row>
    <row r="303" spans="1:65" s="2" customFormat="1" ht="11.25">
      <c r="A303" s="33"/>
      <c r="B303" s="34"/>
      <c r="C303" s="35"/>
      <c r="D303" s="190" t="s">
        <v>132</v>
      </c>
      <c r="E303" s="35"/>
      <c r="F303" s="191" t="s">
        <v>480</v>
      </c>
      <c r="G303" s="35"/>
      <c r="H303" s="35"/>
      <c r="I303" s="187"/>
      <c r="J303" s="35"/>
      <c r="K303" s="35"/>
      <c r="L303" s="38"/>
      <c r="M303" s="188"/>
      <c r="N303" s="189"/>
      <c r="O303" s="63"/>
      <c r="P303" s="63"/>
      <c r="Q303" s="63"/>
      <c r="R303" s="63"/>
      <c r="S303" s="63"/>
      <c r="T303" s="6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132</v>
      </c>
      <c r="AU303" s="16" t="s">
        <v>82</v>
      </c>
    </row>
    <row r="304" spans="1:65" s="13" customFormat="1" ht="11.25">
      <c r="B304" s="192"/>
      <c r="C304" s="193"/>
      <c r="D304" s="185" t="s">
        <v>134</v>
      </c>
      <c r="E304" s="194" t="s">
        <v>19</v>
      </c>
      <c r="F304" s="195" t="s">
        <v>481</v>
      </c>
      <c r="G304" s="193"/>
      <c r="H304" s="196">
        <v>6.532</v>
      </c>
      <c r="I304" s="197"/>
      <c r="J304" s="193"/>
      <c r="K304" s="193"/>
      <c r="L304" s="198"/>
      <c r="M304" s="199"/>
      <c r="N304" s="200"/>
      <c r="O304" s="200"/>
      <c r="P304" s="200"/>
      <c r="Q304" s="200"/>
      <c r="R304" s="200"/>
      <c r="S304" s="200"/>
      <c r="T304" s="201"/>
      <c r="AT304" s="202" t="s">
        <v>134</v>
      </c>
      <c r="AU304" s="202" t="s">
        <v>82</v>
      </c>
      <c r="AV304" s="13" t="s">
        <v>82</v>
      </c>
      <c r="AW304" s="13" t="s">
        <v>33</v>
      </c>
      <c r="AX304" s="13" t="s">
        <v>71</v>
      </c>
      <c r="AY304" s="202" t="s">
        <v>121</v>
      </c>
    </row>
    <row r="305" spans="1:65" s="13" customFormat="1" ht="11.25">
      <c r="B305" s="192"/>
      <c r="C305" s="193"/>
      <c r="D305" s="185" t="s">
        <v>134</v>
      </c>
      <c r="E305" s="194" t="s">
        <v>19</v>
      </c>
      <c r="F305" s="195" t="s">
        <v>482</v>
      </c>
      <c r="G305" s="193"/>
      <c r="H305" s="196">
        <v>7.3159999999999998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134</v>
      </c>
      <c r="AU305" s="202" t="s">
        <v>82</v>
      </c>
      <c r="AV305" s="13" t="s">
        <v>82</v>
      </c>
      <c r="AW305" s="13" t="s">
        <v>33</v>
      </c>
      <c r="AX305" s="13" t="s">
        <v>71</v>
      </c>
      <c r="AY305" s="202" t="s">
        <v>121</v>
      </c>
    </row>
    <row r="306" spans="1:65" s="13" customFormat="1" ht="11.25">
      <c r="B306" s="192"/>
      <c r="C306" s="193"/>
      <c r="D306" s="185" t="s">
        <v>134</v>
      </c>
      <c r="E306" s="194" t="s">
        <v>19</v>
      </c>
      <c r="F306" s="195" t="s">
        <v>483</v>
      </c>
      <c r="G306" s="193"/>
      <c r="H306" s="196">
        <v>2.48</v>
      </c>
      <c r="I306" s="197"/>
      <c r="J306" s="193"/>
      <c r="K306" s="193"/>
      <c r="L306" s="198"/>
      <c r="M306" s="199"/>
      <c r="N306" s="200"/>
      <c r="O306" s="200"/>
      <c r="P306" s="200"/>
      <c r="Q306" s="200"/>
      <c r="R306" s="200"/>
      <c r="S306" s="200"/>
      <c r="T306" s="201"/>
      <c r="AT306" s="202" t="s">
        <v>134</v>
      </c>
      <c r="AU306" s="202" t="s">
        <v>82</v>
      </c>
      <c r="AV306" s="13" t="s">
        <v>82</v>
      </c>
      <c r="AW306" s="13" t="s">
        <v>33</v>
      </c>
      <c r="AX306" s="13" t="s">
        <v>71</v>
      </c>
      <c r="AY306" s="202" t="s">
        <v>121</v>
      </c>
    </row>
    <row r="307" spans="1:65" s="2" customFormat="1" ht="16.5" customHeight="1">
      <c r="A307" s="33"/>
      <c r="B307" s="34"/>
      <c r="C307" s="172" t="s">
        <v>484</v>
      </c>
      <c r="D307" s="172" t="s">
        <v>123</v>
      </c>
      <c r="E307" s="173" t="s">
        <v>485</v>
      </c>
      <c r="F307" s="174" t="s">
        <v>486</v>
      </c>
      <c r="G307" s="175" t="s">
        <v>126</v>
      </c>
      <c r="H307" s="176">
        <v>111.68</v>
      </c>
      <c r="I307" s="177"/>
      <c r="J307" s="178">
        <f>ROUND(I307*H307,2)</f>
        <v>0</v>
      </c>
      <c r="K307" s="174" t="s">
        <v>127</v>
      </c>
      <c r="L307" s="38"/>
      <c r="M307" s="179" t="s">
        <v>19</v>
      </c>
      <c r="N307" s="180" t="s">
        <v>42</v>
      </c>
      <c r="O307" s="63"/>
      <c r="P307" s="181">
        <f>O307*H307</f>
        <v>0</v>
      </c>
      <c r="Q307" s="181">
        <v>1.4400000000000001E-3</v>
      </c>
      <c r="R307" s="181">
        <f>Q307*H307</f>
        <v>0.16081920000000002</v>
      </c>
      <c r="S307" s="181">
        <v>0</v>
      </c>
      <c r="T307" s="18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3" t="s">
        <v>128</v>
      </c>
      <c r="AT307" s="183" t="s">
        <v>123</v>
      </c>
      <c r="AU307" s="183" t="s">
        <v>82</v>
      </c>
      <c r="AY307" s="16" t="s">
        <v>121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6" t="s">
        <v>79</v>
      </c>
      <c r="BK307" s="184">
        <f>ROUND(I307*H307,2)</f>
        <v>0</v>
      </c>
      <c r="BL307" s="16" t="s">
        <v>128</v>
      </c>
      <c r="BM307" s="183" t="s">
        <v>487</v>
      </c>
    </row>
    <row r="308" spans="1:65" s="2" customFormat="1" ht="11.25">
      <c r="A308" s="33"/>
      <c r="B308" s="34"/>
      <c r="C308" s="35"/>
      <c r="D308" s="185" t="s">
        <v>130</v>
      </c>
      <c r="E308" s="35"/>
      <c r="F308" s="186" t="s">
        <v>488</v>
      </c>
      <c r="G308" s="35"/>
      <c r="H308" s="35"/>
      <c r="I308" s="187"/>
      <c r="J308" s="35"/>
      <c r="K308" s="35"/>
      <c r="L308" s="38"/>
      <c r="M308" s="188"/>
      <c r="N308" s="189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130</v>
      </c>
      <c r="AU308" s="16" t="s">
        <v>82</v>
      </c>
    </row>
    <row r="309" spans="1:65" s="2" customFormat="1" ht="11.25">
      <c r="A309" s="33"/>
      <c r="B309" s="34"/>
      <c r="C309" s="35"/>
      <c r="D309" s="190" t="s">
        <v>132</v>
      </c>
      <c r="E309" s="35"/>
      <c r="F309" s="191" t="s">
        <v>489</v>
      </c>
      <c r="G309" s="35"/>
      <c r="H309" s="35"/>
      <c r="I309" s="187"/>
      <c r="J309" s="35"/>
      <c r="K309" s="35"/>
      <c r="L309" s="38"/>
      <c r="M309" s="188"/>
      <c r="N309" s="189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132</v>
      </c>
      <c r="AU309" s="16" t="s">
        <v>82</v>
      </c>
    </row>
    <row r="310" spans="1:65" s="13" customFormat="1" ht="11.25">
      <c r="B310" s="192"/>
      <c r="C310" s="193"/>
      <c r="D310" s="185" t="s">
        <v>134</v>
      </c>
      <c r="E310" s="194" t="s">
        <v>19</v>
      </c>
      <c r="F310" s="195" t="s">
        <v>490</v>
      </c>
      <c r="G310" s="193"/>
      <c r="H310" s="196">
        <v>28</v>
      </c>
      <c r="I310" s="197"/>
      <c r="J310" s="193"/>
      <c r="K310" s="193"/>
      <c r="L310" s="198"/>
      <c r="M310" s="199"/>
      <c r="N310" s="200"/>
      <c r="O310" s="200"/>
      <c r="P310" s="200"/>
      <c r="Q310" s="200"/>
      <c r="R310" s="200"/>
      <c r="S310" s="200"/>
      <c r="T310" s="201"/>
      <c r="AT310" s="202" t="s">
        <v>134</v>
      </c>
      <c r="AU310" s="202" t="s">
        <v>82</v>
      </c>
      <c r="AV310" s="13" t="s">
        <v>82</v>
      </c>
      <c r="AW310" s="13" t="s">
        <v>33</v>
      </c>
      <c r="AX310" s="13" t="s">
        <v>71</v>
      </c>
      <c r="AY310" s="202" t="s">
        <v>121</v>
      </c>
    </row>
    <row r="311" spans="1:65" s="13" customFormat="1" ht="11.25">
      <c r="B311" s="192"/>
      <c r="C311" s="193"/>
      <c r="D311" s="185" t="s">
        <v>134</v>
      </c>
      <c r="E311" s="194" t="s">
        <v>19</v>
      </c>
      <c r="F311" s="195" t="s">
        <v>491</v>
      </c>
      <c r="G311" s="193"/>
      <c r="H311" s="196">
        <v>42.56</v>
      </c>
      <c r="I311" s="197"/>
      <c r="J311" s="193"/>
      <c r="K311" s="193"/>
      <c r="L311" s="198"/>
      <c r="M311" s="199"/>
      <c r="N311" s="200"/>
      <c r="O311" s="200"/>
      <c r="P311" s="200"/>
      <c r="Q311" s="200"/>
      <c r="R311" s="200"/>
      <c r="S311" s="200"/>
      <c r="T311" s="201"/>
      <c r="AT311" s="202" t="s">
        <v>134</v>
      </c>
      <c r="AU311" s="202" t="s">
        <v>82</v>
      </c>
      <c r="AV311" s="13" t="s">
        <v>82</v>
      </c>
      <c r="AW311" s="13" t="s">
        <v>33</v>
      </c>
      <c r="AX311" s="13" t="s">
        <v>71</v>
      </c>
      <c r="AY311" s="202" t="s">
        <v>121</v>
      </c>
    </row>
    <row r="312" spans="1:65" s="13" customFormat="1" ht="11.25">
      <c r="B312" s="192"/>
      <c r="C312" s="193"/>
      <c r="D312" s="185" t="s">
        <v>134</v>
      </c>
      <c r="E312" s="194" t="s">
        <v>19</v>
      </c>
      <c r="F312" s="195" t="s">
        <v>492</v>
      </c>
      <c r="G312" s="193"/>
      <c r="H312" s="196">
        <v>13.92</v>
      </c>
      <c r="I312" s="197"/>
      <c r="J312" s="193"/>
      <c r="K312" s="193"/>
      <c r="L312" s="198"/>
      <c r="M312" s="199"/>
      <c r="N312" s="200"/>
      <c r="O312" s="200"/>
      <c r="P312" s="200"/>
      <c r="Q312" s="200"/>
      <c r="R312" s="200"/>
      <c r="S312" s="200"/>
      <c r="T312" s="201"/>
      <c r="AT312" s="202" t="s">
        <v>134</v>
      </c>
      <c r="AU312" s="202" t="s">
        <v>82</v>
      </c>
      <c r="AV312" s="13" t="s">
        <v>82</v>
      </c>
      <c r="AW312" s="13" t="s">
        <v>33</v>
      </c>
      <c r="AX312" s="13" t="s">
        <v>71</v>
      </c>
      <c r="AY312" s="202" t="s">
        <v>121</v>
      </c>
    </row>
    <row r="313" spans="1:65" s="13" customFormat="1" ht="11.25">
      <c r="B313" s="192"/>
      <c r="C313" s="193"/>
      <c r="D313" s="185" t="s">
        <v>134</v>
      </c>
      <c r="E313" s="194" t="s">
        <v>19</v>
      </c>
      <c r="F313" s="195" t="s">
        <v>493</v>
      </c>
      <c r="G313" s="193"/>
      <c r="H313" s="196">
        <v>11.52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134</v>
      </c>
      <c r="AU313" s="202" t="s">
        <v>82</v>
      </c>
      <c r="AV313" s="13" t="s">
        <v>82</v>
      </c>
      <c r="AW313" s="13" t="s">
        <v>33</v>
      </c>
      <c r="AX313" s="13" t="s">
        <v>71</v>
      </c>
      <c r="AY313" s="202" t="s">
        <v>121</v>
      </c>
    </row>
    <row r="314" spans="1:65" s="13" customFormat="1" ht="11.25">
      <c r="B314" s="192"/>
      <c r="C314" s="193"/>
      <c r="D314" s="185" t="s">
        <v>134</v>
      </c>
      <c r="E314" s="194" t="s">
        <v>19</v>
      </c>
      <c r="F314" s="195" t="s">
        <v>494</v>
      </c>
      <c r="G314" s="193"/>
      <c r="H314" s="196">
        <v>15.68</v>
      </c>
      <c r="I314" s="197"/>
      <c r="J314" s="193"/>
      <c r="K314" s="193"/>
      <c r="L314" s="198"/>
      <c r="M314" s="199"/>
      <c r="N314" s="200"/>
      <c r="O314" s="200"/>
      <c r="P314" s="200"/>
      <c r="Q314" s="200"/>
      <c r="R314" s="200"/>
      <c r="S314" s="200"/>
      <c r="T314" s="201"/>
      <c r="AT314" s="202" t="s">
        <v>134</v>
      </c>
      <c r="AU314" s="202" t="s">
        <v>82</v>
      </c>
      <c r="AV314" s="13" t="s">
        <v>82</v>
      </c>
      <c r="AW314" s="13" t="s">
        <v>33</v>
      </c>
      <c r="AX314" s="13" t="s">
        <v>71</v>
      </c>
      <c r="AY314" s="202" t="s">
        <v>121</v>
      </c>
    </row>
    <row r="315" spans="1:65" s="2" customFormat="1" ht="16.5" customHeight="1">
      <c r="A315" s="33"/>
      <c r="B315" s="34"/>
      <c r="C315" s="172" t="s">
        <v>495</v>
      </c>
      <c r="D315" s="172" t="s">
        <v>123</v>
      </c>
      <c r="E315" s="173" t="s">
        <v>496</v>
      </c>
      <c r="F315" s="174" t="s">
        <v>497</v>
      </c>
      <c r="G315" s="175" t="s">
        <v>126</v>
      </c>
      <c r="H315" s="176">
        <v>111.68</v>
      </c>
      <c r="I315" s="177"/>
      <c r="J315" s="178">
        <f>ROUND(I315*H315,2)</f>
        <v>0</v>
      </c>
      <c r="K315" s="174" t="s">
        <v>127</v>
      </c>
      <c r="L315" s="38"/>
      <c r="M315" s="179" t="s">
        <v>19</v>
      </c>
      <c r="N315" s="180" t="s">
        <v>42</v>
      </c>
      <c r="O315" s="63"/>
      <c r="P315" s="181">
        <f>O315*H315</f>
        <v>0</v>
      </c>
      <c r="Q315" s="181">
        <v>4.0000000000000003E-5</v>
      </c>
      <c r="R315" s="181">
        <f>Q315*H315</f>
        <v>4.467200000000001E-3</v>
      </c>
      <c r="S315" s="181">
        <v>0</v>
      </c>
      <c r="T315" s="182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3" t="s">
        <v>128</v>
      </c>
      <c r="AT315" s="183" t="s">
        <v>123</v>
      </c>
      <c r="AU315" s="183" t="s">
        <v>82</v>
      </c>
      <c r="AY315" s="16" t="s">
        <v>121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6" t="s">
        <v>79</v>
      </c>
      <c r="BK315" s="184">
        <f>ROUND(I315*H315,2)</f>
        <v>0</v>
      </c>
      <c r="BL315" s="16" t="s">
        <v>128</v>
      </c>
      <c r="BM315" s="183" t="s">
        <v>498</v>
      </c>
    </row>
    <row r="316" spans="1:65" s="2" customFormat="1" ht="11.25">
      <c r="A316" s="33"/>
      <c r="B316" s="34"/>
      <c r="C316" s="35"/>
      <c r="D316" s="185" t="s">
        <v>130</v>
      </c>
      <c r="E316" s="35"/>
      <c r="F316" s="186" t="s">
        <v>499</v>
      </c>
      <c r="G316" s="35"/>
      <c r="H316" s="35"/>
      <c r="I316" s="187"/>
      <c r="J316" s="35"/>
      <c r="K316" s="35"/>
      <c r="L316" s="38"/>
      <c r="M316" s="188"/>
      <c r="N316" s="189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130</v>
      </c>
      <c r="AU316" s="16" t="s">
        <v>82</v>
      </c>
    </row>
    <row r="317" spans="1:65" s="2" customFormat="1" ht="11.25">
      <c r="A317" s="33"/>
      <c r="B317" s="34"/>
      <c r="C317" s="35"/>
      <c r="D317" s="190" t="s">
        <v>132</v>
      </c>
      <c r="E317" s="35"/>
      <c r="F317" s="191" t="s">
        <v>500</v>
      </c>
      <c r="G317" s="35"/>
      <c r="H317" s="35"/>
      <c r="I317" s="187"/>
      <c r="J317" s="35"/>
      <c r="K317" s="35"/>
      <c r="L317" s="38"/>
      <c r="M317" s="188"/>
      <c r="N317" s="189"/>
      <c r="O317" s="63"/>
      <c r="P317" s="63"/>
      <c r="Q317" s="63"/>
      <c r="R317" s="63"/>
      <c r="S317" s="63"/>
      <c r="T317" s="64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132</v>
      </c>
      <c r="AU317" s="16" t="s">
        <v>82</v>
      </c>
    </row>
    <row r="318" spans="1:65" s="2" customFormat="1" ht="16.5" customHeight="1">
      <c r="A318" s="33"/>
      <c r="B318" s="34"/>
      <c r="C318" s="172" t="s">
        <v>501</v>
      </c>
      <c r="D318" s="172" t="s">
        <v>123</v>
      </c>
      <c r="E318" s="173" t="s">
        <v>502</v>
      </c>
      <c r="F318" s="174" t="s">
        <v>503</v>
      </c>
      <c r="G318" s="175" t="s">
        <v>356</v>
      </c>
      <c r="H318" s="176">
        <v>0.63</v>
      </c>
      <c r="I318" s="177"/>
      <c r="J318" s="178">
        <f>ROUND(I318*H318,2)</f>
        <v>0</v>
      </c>
      <c r="K318" s="174" t="s">
        <v>127</v>
      </c>
      <c r="L318" s="38"/>
      <c r="M318" s="179" t="s">
        <v>19</v>
      </c>
      <c r="N318" s="180" t="s">
        <v>42</v>
      </c>
      <c r="O318" s="63"/>
      <c r="P318" s="181">
        <f>O318*H318</f>
        <v>0</v>
      </c>
      <c r="Q318" s="181">
        <v>1.0597399999999999</v>
      </c>
      <c r="R318" s="181">
        <f>Q318*H318</f>
        <v>0.6676361999999999</v>
      </c>
      <c r="S318" s="181">
        <v>0</v>
      </c>
      <c r="T318" s="18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3" t="s">
        <v>128</v>
      </c>
      <c r="AT318" s="183" t="s">
        <v>123</v>
      </c>
      <c r="AU318" s="183" t="s">
        <v>82</v>
      </c>
      <c r="AY318" s="16" t="s">
        <v>121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6" t="s">
        <v>79</v>
      </c>
      <c r="BK318" s="184">
        <f>ROUND(I318*H318,2)</f>
        <v>0</v>
      </c>
      <c r="BL318" s="16" t="s">
        <v>128</v>
      </c>
      <c r="BM318" s="183" t="s">
        <v>504</v>
      </c>
    </row>
    <row r="319" spans="1:65" s="2" customFormat="1" ht="11.25">
      <c r="A319" s="33"/>
      <c r="B319" s="34"/>
      <c r="C319" s="35"/>
      <c r="D319" s="185" t="s">
        <v>130</v>
      </c>
      <c r="E319" s="35"/>
      <c r="F319" s="186" t="s">
        <v>505</v>
      </c>
      <c r="G319" s="35"/>
      <c r="H319" s="35"/>
      <c r="I319" s="187"/>
      <c r="J319" s="35"/>
      <c r="K319" s="35"/>
      <c r="L319" s="38"/>
      <c r="M319" s="188"/>
      <c r="N319" s="189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130</v>
      </c>
      <c r="AU319" s="16" t="s">
        <v>82</v>
      </c>
    </row>
    <row r="320" spans="1:65" s="2" customFormat="1" ht="11.25">
      <c r="A320" s="33"/>
      <c r="B320" s="34"/>
      <c r="C320" s="35"/>
      <c r="D320" s="190" t="s">
        <v>132</v>
      </c>
      <c r="E320" s="35"/>
      <c r="F320" s="191" t="s">
        <v>506</v>
      </c>
      <c r="G320" s="35"/>
      <c r="H320" s="35"/>
      <c r="I320" s="187"/>
      <c r="J320" s="35"/>
      <c r="K320" s="35"/>
      <c r="L320" s="38"/>
      <c r="M320" s="188"/>
      <c r="N320" s="189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132</v>
      </c>
      <c r="AU320" s="16" t="s">
        <v>82</v>
      </c>
    </row>
    <row r="321" spans="1:65" s="13" customFormat="1" ht="11.25">
      <c r="B321" s="192"/>
      <c r="C321" s="193"/>
      <c r="D321" s="185" t="s">
        <v>134</v>
      </c>
      <c r="E321" s="194" t="s">
        <v>19</v>
      </c>
      <c r="F321" s="195" t="s">
        <v>507</v>
      </c>
      <c r="G321" s="193"/>
      <c r="H321" s="196">
        <v>0.16600000000000001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134</v>
      </c>
      <c r="AU321" s="202" t="s">
        <v>82</v>
      </c>
      <c r="AV321" s="13" t="s">
        <v>82</v>
      </c>
      <c r="AW321" s="13" t="s">
        <v>33</v>
      </c>
      <c r="AX321" s="13" t="s">
        <v>71</v>
      </c>
      <c r="AY321" s="202" t="s">
        <v>121</v>
      </c>
    </row>
    <row r="322" spans="1:65" s="13" customFormat="1" ht="33.75">
      <c r="B322" s="192"/>
      <c r="C322" s="193"/>
      <c r="D322" s="185" t="s">
        <v>134</v>
      </c>
      <c r="E322" s="194" t="s">
        <v>19</v>
      </c>
      <c r="F322" s="195" t="s">
        <v>508</v>
      </c>
      <c r="G322" s="193"/>
      <c r="H322" s="196">
        <v>0.316</v>
      </c>
      <c r="I322" s="197"/>
      <c r="J322" s="193"/>
      <c r="K322" s="193"/>
      <c r="L322" s="198"/>
      <c r="M322" s="199"/>
      <c r="N322" s="200"/>
      <c r="O322" s="200"/>
      <c r="P322" s="200"/>
      <c r="Q322" s="200"/>
      <c r="R322" s="200"/>
      <c r="S322" s="200"/>
      <c r="T322" s="201"/>
      <c r="AT322" s="202" t="s">
        <v>134</v>
      </c>
      <c r="AU322" s="202" t="s">
        <v>82</v>
      </c>
      <c r="AV322" s="13" t="s">
        <v>82</v>
      </c>
      <c r="AW322" s="13" t="s">
        <v>33</v>
      </c>
      <c r="AX322" s="13" t="s">
        <v>71</v>
      </c>
      <c r="AY322" s="202" t="s">
        <v>121</v>
      </c>
    </row>
    <row r="323" spans="1:65" s="13" customFormat="1" ht="11.25">
      <c r="B323" s="192"/>
      <c r="C323" s="193"/>
      <c r="D323" s="185" t="s">
        <v>134</v>
      </c>
      <c r="E323" s="194" t="s">
        <v>19</v>
      </c>
      <c r="F323" s="195" t="s">
        <v>509</v>
      </c>
      <c r="G323" s="193"/>
      <c r="H323" s="196">
        <v>0.14799999999999999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134</v>
      </c>
      <c r="AU323" s="202" t="s">
        <v>82</v>
      </c>
      <c r="AV323" s="13" t="s">
        <v>82</v>
      </c>
      <c r="AW323" s="13" t="s">
        <v>33</v>
      </c>
      <c r="AX323" s="13" t="s">
        <v>71</v>
      </c>
      <c r="AY323" s="202" t="s">
        <v>121</v>
      </c>
    </row>
    <row r="324" spans="1:65" s="12" customFormat="1" ht="22.9" customHeight="1">
      <c r="B324" s="156"/>
      <c r="C324" s="157"/>
      <c r="D324" s="158" t="s">
        <v>70</v>
      </c>
      <c r="E324" s="170" t="s">
        <v>143</v>
      </c>
      <c r="F324" s="170" t="s">
        <v>510</v>
      </c>
      <c r="G324" s="157"/>
      <c r="H324" s="157"/>
      <c r="I324" s="160"/>
      <c r="J324" s="171">
        <f>BK324</f>
        <v>0</v>
      </c>
      <c r="K324" s="157"/>
      <c r="L324" s="162"/>
      <c r="M324" s="163"/>
      <c r="N324" s="164"/>
      <c r="O324" s="164"/>
      <c r="P324" s="165">
        <f>SUM(P325:P356)</f>
        <v>0</v>
      </c>
      <c r="Q324" s="164"/>
      <c r="R324" s="165">
        <f>SUM(R325:R356)</f>
        <v>64.437653439999991</v>
      </c>
      <c r="S324" s="164"/>
      <c r="T324" s="166">
        <f>SUM(T325:T356)</f>
        <v>0</v>
      </c>
      <c r="AR324" s="167" t="s">
        <v>79</v>
      </c>
      <c r="AT324" s="168" t="s">
        <v>70</v>
      </c>
      <c r="AU324" s="168" t="s">
        <v>79</v>
      </c>
      <c r="AY324" s="167" t="s">
        <v>121</v>
      </c>
      <c r="BK324" s="169">
        <f>SUM(BK325:BK356)</f>
        <v>0</v>
      </c>
    </row>
    <row r="325" spans="1:65" s="2" customFormat="1" ht="16.5" customHeight="1">
      <c r="A325" s="33"/>
      <c r="B325" s="34"/>
      <c r="C325" s="172" t="s">
        <v>511</v>
      </c>
      <c r="D325" s="172" t="s">
        <v>123</v>
      </c>
      <c r="E325" s="173" t="s">
        <v>512</v>
      </c>
      <c r="F325" s="174" t="s">
        <v>513</v>
      </c>
      <c r="G325" s="175" t="s">
        <v>188</v>
      </c>
      <c r="H325" s="176">
        <v>1.58</v>
      </c>
      <c r="I325" s="177"/>
      <c r="J325" s="178">
        <f>ROUND(I325*H325,2)</f>
        <v>0</v>
      </c>
      <c r="K325" s="174" t="s">
        <v>127</v>
      </c>
      <c r="L325" s="38"/>
      <c r="M325" s="179" t="s">
        <v>19</v>
      </c>
      <c r="N325" s="180" t="s">
        <v>42</v>
      </c>
      <c r="O325" s="63"/>
      <c r="P325" s="181">
        <f>O325*H325</f>
        <v>0</v>
      </c>
      <c r="Q325" s="181">
        <v>2.5021499999999999</v>
      </c>
      <c r="R325" s="181">
        <f>Q325*H325</f>
        <v>3.9533969999999998</v>
      </c>
      <c r="S325" s="181">
        <v>0</v>
      </c>
      <c r="T325" s="18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3" t="s">
        <v>128</v>
      </c>
      <c r="AT325" s="183" t="s">
        <v>123</v>
      </c>
      <c r="AU325" s="183" t="s">
        <v>82</v>
      </c>
      <c r="AY325" s="16" t="s">
        <v>121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6" t="s">
        <v>79</v>
      </c>
      <c r="BK325" s="184">
        <f>ROUND(I325*H325,2)</f>
        <v>0</v>
      </c>
      <c r="BL325" s="16" t="s">
        <v>128</v>
      </c>
      <c r="BM325" s="183" t="s">
        <v>514</v>
      </c>
    </row>
    <row r="326" spans="1:65" s="2" customFormat="1" ht="11.25">
      <c r="A326" s="33"/>
      <c r="B326" s="34"/>
      <c r="C326" s="35"/>
      <c r="D326" s="185" t="s">
        <v>130</v>
      </c>
      <c r="E326" s="35"/>
      <c r="F326" s="186" t="s">
        <v>515</v>
      </c>
      <c r="G326" s="35"/>
      <c r="H326" s="35"/>
      <c r="I326" s="187"/>
      <c r="J326" s="35"/>
      <c r="K326" s="35"/>
      <c r="L326" s="38"/>
      <c r="M326" s="188"/>
      <c r="N326" s="189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130</v>
      </c>
      <c r="AU326" s="16" t="s">
        <v>82</v>
      </c>
    </row>
    <row r="327" spans="1:65" s="2" customFormat="1" ht="11.25">
      <c r="A327" s="33"/>
      <c r="B327" s="34"/>
      <c r="C327" s="35"/>
      <c r="D327" s="190" t="s">
        <v>132</v>
      </c>
      <c r="E327" s="35"/>
      <c r="F327" s="191" t="s">
        <v>516</v>
      </c>
      <c r="G327" s="35"/>
      <c r="H327" s="35"/>
      <c r="I327" s="187"/>
      <c r="J327" s="35"/>
      <c r="K327" s="35"/>
      <c r="L327" s="38"/>
      <c r="M327" s="188"/>
      <c r="N327" s="189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132</v>
      </c>
      <c r="AU327" s="16" t="s">
        <v>82</v>
      </c>
    </row>
    <row r="328" spans="1:65" s="13" customFormat="1" ht="11.25">
      <c r="B328" s="192"/>
      <c r="C328" s="193"/>
      <c r="D328" s="185" t="s">
        <v>134</v>
      </c>
      <c r="E328" s="194" t="s">
        <v>19</v>
      </c>
      <c r="F328" s="195" t="s">
        <v>517</v>
      </c>
      <c r="G328" s="193"/>
      <c r="H328" s="196">
        <v>1.58</v>
      </c>
      <c r="I328" s="197"/>
      <c r="J328" s="193"/>
      <c r="K328" s="193"/>
      <c r="L328" s="198"/>
      <c r="M328" s="199"/>
      <c r="N328" s="200"/>
      <c r="O328" s="200"/>
      <c r="P328" s="200"/>
      <c r="Q328" s="200"/>
      <c r="R328" s="200"/>
      <c r="S328" s="200"/>
      <c r="T328" s="201"/>
      <c r="AT328" s="202" t="s">
        <v>134</v>
      </c>
      <c r="AU328" s="202" t="s">
        <v>82</v>
      </c>
      <c r="AV328" s="13" t="s">
        <v>82</v>
      </c>
      <c r="AW328" s="13" t="s">
        <v>33</v>
      </c>
      <c r="AX328" s="13" t="s">
        <v>79</v>
      </c>
      <c r="AY328" s="202" t="s">
        <v>121</v>
      </c>
    </row>
    <row r="329" spans="1:65" s="2" customFormat="1" ht="16.5" customHeight="1">
      <c r="A329" s="33"/>
      <c r="B329" s="34"/>
      <c r="C329" s="172" t="s">
        <v>518</v>
      </c>
      <c r="D329" s="172" t="s">
        <v>123</v>
      </c>
      <c r="E329" s="173" t="s">
        <v>519</v>
      </c>
      <c r="F329" s="174" t="s">
        <v>520</v>
      </c>
      <c r="G329" s="175" t="s">
        <v>126</v>
      </c>
      <c r="H329" s="176">
        <v>2.09</v>
      </c>
      <c r="I329" s="177"/>
      <c r="J329" s="178">
        <f>ROUND(I329*H329,2)</f>
        <v>0</v>
      </c>
      <c r="K329" s="174" t="s">
        <v>127</v>
      </c>
      <c r="L329" s="38"/>
      <c r="M329" s="179" t="s">
        <v>19</v>
      </c>
      <c r="N329" s="180" t="s">
        <v>42</v>
      </c>
      <c r="O329" s="63"/>
      <c r="P329" s="181">
        <f>O329*H329</f>
        <v>0</v>
      </c>
      <c r="Q329" s="181">
        <v>4.1739999999999999E-2</v>
      </c>
      <c r="R329" s="181">
        <f>Q329*H329</f>
        <v>8.7236599999999997E-2</v>
      </c>
      <c r="S329" s="181">
        <v>0</v>
      </c>
      <c r="T329" s="18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83" t="s">
        <v>128</v>
      </c>
      <c r="AT329" s="183" t="s">
        <v>123</v>
      </c>
      <c r="AU329" s="183" t="s">
        <v>82</v>
      </c>
      <c r="AY329" s="16" t="s">
        <v>121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6" t="s">
        <v>79</v>
      </c>
      <c r="BK329" s="184">
        <f>ROUND(I329*H329,2)</f>
        <v>0</v>
      </c>
      <c r="BL329" s="16" t="s">
        <v>128</v>
      </c>
      <c r="BM329" s="183" t="s">
        <v>521</v>
      </c>
    </row>
    <row r="330" spans="1:65" s="2" customFormat="1" ht="11.25">
      <c r="A330" s="33"/>
      <c r="B330" s="34"/>
      <c r="C330" s="35"/>
      <c r="D330" s="185" t="s">
        <v>130</v>
      </c>
      <c r="E330" s="35"/>
      <c r="F330" s="186" t="s">
        <v>522</v>
      </c>
      <c r="G330" s="35"/>
      <c r="H330" s="35"/>
      <c r="I330" s="187"/>
      <c r="J330" s="35"/>
      <c r="K330" s="35"/>
      <c r="L330" s="38"/>
      <c r="M330" s="188"/>
      <c r="N330" s="189"/>
      <c r="O330" s="63"/>
      <c r="P330" s="63"/>
      <c r="Q330" s="63"/>
      <c r="R330" s="63"/>
      <c r="S330" s="63"/>
      <c r="T330" s="64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130</v>
      </c>
      <c r="AU330" s="16" t="s">
        <v>82</v>
      </c>
    </row>
    <row r="331" spans="1:65" s="2" customFormat="1" ht="11.25">
      <c r="A331" s="33"/>
      <c r="B331" s="34"/>
      <c r="C331" s="35"/>
      <c r="D331" s="190" t="s">
        <v>132</v>
      </c>
      <c r="E331" s="35"/>
      <c r="F331" s="191" t="s">
        <v>523</v>
      </c>
      <c r="G331" s="35"/>
      <c r="H331" s="35"/>
      <c r="I331" s="187"/>
      <c r="J331" s="35"/>
      <c r="K331" s="35"/>
      <c r="L331" s="38"/>
      <c r="M331" s="188"/>
      <c r="N331" s="189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132</v>
      </c>
      <c r="AU331" s="16" t="s">
        <v>82</v>
      </c>
    </row>
    <row r="332" spans="1:65" s="13" customFormat="1" ht="11.25">
      <c r="B332" s="192"/>
      <c r="C332" s="193"/>
      <c r="D332" s="185" t="s">
        <v>134</v>
      </c>
      <c r="E332" s="194" t="s">
        <v>19</v>
      </c>
      <c r="F332" s="195" t="s">
        <v>524</v>
      </c>
      <c r="G332" s="193"/>
      <c r="H332" s="196">
        <v>2.09</v>
      </c>
      <c r="I332" s="197"/>
      <c r="J332" s="193"/>
      <c r="K332" s="193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134</v>
      </c>
      <c r="AU332" s="202" t="s">
        <v>82</v>
      </c>
      <c r="AV332" s="13" t="s">
        <v>82</v>
      </c>
      <c r="AW332" s="13" t="s">
        <v>33</v>
      </c>
      <c r="AX332" s="13" t="s">
        <v>79</v>
      </c>
      <c r="AY332" s="202" t="s">
        <v>121</v>
      </c>
    </row>
    <row r="333" spans="1:65" s="2" customFormat="1" ht="16.5" customHeight="1">
      <c r="A333" s="33"/>
      <c r="B333" s="34"/>
      <c r="C333" s="172" t="s">
        <v>525</v>
      </c>
      <c r="D333" s="172" t="s">
        <v>123</v>
      </c>
      <c r="E333" s="173" t="s">
        <v>526</v>
      </c>
      <c r="F333" s="174" t="s">
        <v>527</v>
      </c>
      <c r="G333" s="175" t="s">
        <v>126</v>
      </c>
      <c r="H333" s="176">
        <v>2.09</v>
      </c>
      <c r="I333" s="177"/>
      <c r="J333" s="178">
        <f>ROUND(I333*H333,2)</f>
        <v>0</v>
      </c>
      <c r="K333" s="174" t="s">
        <v>127</v>
      </c>
      <c r="L333" s="38"/>
      <c r="M333" s="179" t="s">
        <v>19</v>
      </c>
      <c r="N333" s="180" t="s">
        <v>42</v>
      </c>
      <c r="O333" s="63"/>
      <c r="P333" s="181">
        <f>O333*H333</f>
        <v>0</v>
      </c>
      <c r="Q333" s="181">
        <v>2.0000000000000002E-5</v>
      </c>
      <c r="R333" s="181">
        <f>Q333*H333</f>
        <v>4.18E-5</v>
      </c>
      <c r="S333" s="181">
        <v>0</v>
      </c>
      <c r="T333" s="18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3" t="s">
        <v>128</v>
      </c>
      <c r="AT333" s="183" t="s">
        <v>123</v>
      </c>
      <c r="AU333" s="183" t="s">
        <v>82</v>
      </c>
      <c r="AY333" s="16" t="s">
        <v>121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6" t="s">
        <v>79</v>
      </c>
      <c r="BK333" s="184">
        <f>ROUND(I333*H333,2)</f>
        <v>0</v>
      </c>
      <c r="BL333" s="16" t="s">
        <v>128</v>
      </c>
      <c r="BM333" s="183" t="s">
        <v>528</v>
      </c>
    </row>
    <row r="334" spans="1:65" s="2" customFormat="1" ht="11.25">
      <c r="A334" s="33"/>
      <c r="B334" s="34"/>
      <c r="C334" s="35"/>
      <c r="D334" s="185" t="s">
        <v>130</v>
      </c>
      <c r="E334" s="35"/>
      <c r="F334" s="186" t="s">
        <v>529</v>
      </c>
      <c r="G334" s="35"/>
      <c r="H334" s="35"/>
      <c r="I334" s="187"/>
      <c r="J334" s="35"/>
      <c r="K334" s="35"/>
      <c r="L334" s="38"/>
      <c r="M334" s="188"/>
      <c r="N334" s="189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130</v>
      </c>
      <c r="AU334" s="16" t="s">
        <v>82</v>
      </c>
    </row>
    <row r="335" spans="1:65" s="2" customFormat="1" ht="11.25">
      <c r="A335" s="33"/>
      <c r="B335" s="34"/>
      <c r="C335" s="35"/>
      <c r="D335" s="190" t="s">
        <v>132</v>
      </c>
      <c r="E335" s="35"/>
      <c r="F335" s="191" t="s">
        <v>530</v>
      </c>
      <c r="G335" s="35"/>
      <c r="H335" s="35"/>
      <c r="I335" s="187"/>
      <c r="J335" s="35"/>
      <c r="K335" s="35"/>
      <c r="L335" s="38"/>
      <c r="M335" s="188"/>
      <c r="N335" s="189"/>
      <c r="O335" s="63"/>
      <c r="P335" s="63"/>
      <c r="Q335" s="63"/>
      <c r="R335" s="63"/>
      <c r="S335" s="63"/>
      <c r="T335" s="64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132</v>
      </c>
      <c r="AU335" s="16" t="s">
        <v>82</v>
      </c>
    </row>
    <row r="336" spans="1:65" s="2" customFormat="1" ht="16.5" customHeight="1">
      <c r="A336" s="33"/>
      <c r="B336" s="34"/>
      <c r="C336" s="172" t="s">
        <v>531</v>
      </c>
      <c r="D336" s="172" t="s">
        <v>123</v>
      </c>
      <c r="E336" s="173" t="s">
        <v>532</v>
      </c>
      <c r="F336" s="174" t="s">
        <v>533</v>
      </c>
      <c r="G336" s="175" t="s">
        <v>356</v>
      </c>
      <c r="H336" s="176">
        <v>6.8000000000000005E-2</v>
      </c>
      <c r="I336" s="177"/>
      <c r="J336" s="178">
        <f>ROUND(I336*H336,2)</f>
        <v>0</v>
      </c>
      <c r="K336" s="174" t="s">
        <v>127</v>
      </c>
      <c r="L336" s="38"/>
      <c r="M336" s="179" t="s">
        <v>19</v>
      </c>
      <c r="N336" s="180" t="s">
        <v>42</v>
      </c>
      <c r="O336" s="63"/>
      <c r="P336" s="181">
        <f>O336*H336</f>
        <v>0</v>
      </c>
      <c r="Q336" s="181">
        <v>1.11277</v>
      </c>
      <c r="R336" s="181">
        <f>Q336*H336</f>
        <v>7.5668360000000004E-2</v>
      </c>
      <c r="S336" s="181">
        <v>0</v>
      </c>
      <c r="T336" s="18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3" t="s">
        <v>128</v>
      </c>
      <c r="AT336" s="183" t="s">
        <v>123</v>
      </c>
      <c r="AU336" s="183" t="s">
        <v>82</v>
      </c>
      <c r="AY336" s="16" t="s">
        <v>121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6" t="s">
        <v>79</v>
      </c>
      <c r="BK336" s="184">
        <f>ROUND(I336*H336,2)</f>
        <v>0</v>
      </c>
      <c r="BL336" s="16" t="s">
        <v>128</v>
      </c>
      <c r="BM336" s="183" t="s">
        <v>534</v>
      </c>
    </row>
    <row r="337" spans="1:65" s="2" customFormat="1" ht="11.25">
      <c r="A337" s="33"/>
      <c r="B337" s="34"/>
      <c r="C337" s="35"/>
      <c r="D337" s="185" t="s">
        <v>130</v>
      </c>
      <c r="E337" s="35"/>
      <c r="F337" s="186" t="s">
        <v>535</v>
      </c>
      <c r="G337" s="35"/>
      <c r="H337" s="35"/>
      <c r="I337" s="187"/>
      <c r="J337" s="35"/>
      <c r="K337" s="35"/>
      <c r="L337" s="38"/>
      <c r="M337" s="188"/>
      <c r="N337" s="189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130</v>
      </c>
      <c r="AU337" s="16" t="s">
        <v>82</v>
      </c>
    </row>
    <row r="338" spans="1:65" s="2" customFormat="1" ht="11.25">
      <c r="A338" s="33"/>
      <c r="B338" s="34"/>
      <c r="C338" s="35"/>
      <c r="D338" s="190" t="s">
        <v>132</v>
      </c>
      <c r="E338" s="35"/>
      <c r="F338" s="191" t="s">
        <v>536</v>
      </c>
      <c r="G338" s="35"/>
      <c r="H338" s="35"/>
      <c r="I338" s="187"/>
      <c r="J338" s="35"/>
      <c r="K338" s="35"/>
      <c r="L338" s="38"/>
      <c r="M338" s="188"/>
      <c r="N338" s="189"/>
      <c r="O338" s="63"/>
      <c r="P338" s="63"/>
      <c r="Q338" s="63"/>
      <c r="R338" s="63"/>
      <c r="S338" s="63"/>
      <c r="T338" s="64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132</v>
      </c>
      <c r="AU338" s="16" t="s">
        <v>82</v>
      </c>
    </row>
    <row r="339" spans="1:65" s="13" customFormat="1" ht="11.25">
      <c r="B339" s="192"/>
      <c r="C339" s="193"/>
      <c r="D339" s="185" t="s">
        <v>134</v>
      </c>
      <c r="E339" s="194" t="s">
        <v>19</v>
      </c>
      <c r="F339" s="195" t="s">
        <v>537</v>
      </c>
      <c r="G339" s="193"/>
      <c r="H339" s="196">
        <v>6.8000000000000005E-2</v>
      </c>
      <c r="I339" s="197"/>
      <c r="J339" s="193"/>
      <c r="K339" s="193"/>
      <c r="L339" s="198"/>
      <c r="M339" s="199"/>
      <c r="N339" s="200"/>
      <c r="O339" s="200"/>
      <c r="P339" s="200"/>
      <c r="Q339" s="200"/>
      <c r="R339" s="200"/>
      <c r="S339" s="200"/>
      <c r="T339" s="201"/>
      <c r="AT339" s="202" t="s">
        <v>134</v>
      </c>
      <c r="AU339" s="202" t="s">
        <v>82</v>
      </c>
      <c r="AV339" s="13" t="s">
        <v>82</v>
      </c>
      <c r="AW339" s="13" t="s">
        <v>33</v>
      </c>
      <c r="AX339" s="13" t="s">
        <v>79</v>
      </c>
      <c r="AY339" s="202" t="s">
        <v>121</v>
      </c>
    </row>
    <row r="340" spans="1:65" s="2" customFormat="1" ht="16.5" customHeight="1">
      <c r="A340" s="33"/>
      <c r="B340" s="34"/>
      <c r="C340" s="172" t="s">
        <v>538</v>
      </c>
      <c r="D340" s="172" t="s">
        <v>123</v>
      </c>
      <c r="E340" s="173" t="s">
        <v>539</v>
      </c>
      <c r="F340" s="174" t="s">
        <v>540</v>
      </c>
      <c r="G340" s="175" t="s">
        <v>188</v>
      </c>
      <c r="H340" s="176">
        <v>9.2859999999999996</v>
      </c>
      <c r="I340" s="177"/>
      <c r="J340" s="178">
        <f>ROUND(I340*H340,2)</f>
        <v>0</v>
      </c>
      <c r="K340" s="174" t="s">
        <v>127</v>
      </c>
      <c r="L340" s="38"/>
      <c r="M340" s="179" t="s">
        <v>19</v>
      </c>
      <c r="N340" s="180" t="s">
        <v>42</v>
      </c>
      <c r="O340" s="63"/>
      <c r="P340" s="181">
        <f>O340*H340</f>
        <v>0</v>
      </c>
      <c r="Q340" s="181">
        <v>3.11388</v>
      </c>
      <c r="R340" s="181">
        <f>Q340*H340</f>
        <v>28.91548968</v>
      </c>
      <c r="S340" s="181">
        <v>0</v>
      </c>
      <c r="T340" s="18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3" t="s">
        <v>128</v>
      </c>
      <c r="AT340" s="183" t="s">
        <v>123</v>
      </c>
      <c r="AU340" s="183" t="s">
        <v>82</v>
      </c>
      <c r="AY340" s="16" t="s">
        <v>121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6" t="s">
        <v>79</v>
      </c>
      <c r="BK340" s="184">
        <f>ROUND(I340*H340,2)</f>
        <v>0</v>
      </c>
      <c r="BL340" s="16" t="s">
        <v>128</v>
      </c>
      <c r="BM340" s="183" t="s">
        <v>541</v>
      </c>
    </row>
    <row r="341" spans="1:65" s="2" customFormat="1" ht="29.25">
      <c r="A341" s="33"/>
      <c r="B341" s="34"/>
      <c r="C341" s="35"/>
      <c r="D341" s="185" t="s">
        <v>130</v>
      </c>
      <c r="E341" s="35"/>
      <c r="F341" s="186" t="s">
        <v>542</v>
      </c>
      <c r="G341" s="35"/>
      <c r="H341" s="35"/>
      <c r="I341" s="187"/>
      <c r="J341" s="35"/>
      <c r="K341" s="35"/>
      <c r="L341" s="38"/>
      <c r="M341" s="188"/>
      <c r="N341" s="189"/>
      <c r="O341" s="63"/>
      <c r="P341" s="63"/>
      <c r="Q341" s="63"/>
      <c r="R341" s="63"/>
      <c r="S341" s="63"/>
      <c r="T341" s="64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130</v>
      </c>
      <c r="AU341" s="16" t="s">
        <v>82</v>
      </c>
    </row>
    <row r="342" spans="1:65" s="2" customFormat="1" ht="11.25">
      <c r="A342" s="33"/>
      <c r="B342" s="34"/>
      <c r="C342" s="35"/>
      <c r="D342" s="190" t="s">
        <v>132</v>
      </c>
      <c r="E342" s="35"/>
      <c r="F342" s="191" t="s">
        <v>543</v>
      </c>
      <c r="G342" s="35"/>
      <c r="H342" s="35"/>
      <c r="I342" s="187"/>
      <c r="J342" s="35"/>
      <c r="K342" s="35"/>
      <c r="L342" s="38"/>
      <c r="M342" s="188"/>
      <c r="N342" s="189"/>
      <c r="O342" s="63"/>
      <c r="P342" s="63"/>
      <c r="Q342" s="63"/>
      <c r="R342" s="63"/>
      <c r="S342" s="63"/>
      <c r="T342" s="64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132</v>
      </c>
      <c r="AU342" s="16" t="s">
        <v>82</v>
      </c>
    </row>
    <row r="343" spans="1:65" s="13" customFormat="1" ht="11.25">
      <c r="B343" s="192"/>
      <c r="C343" s="193"/>
      <c r="D343" s="185" t="s">
        <v>134</v>
      </c>
      <c r="E343" s="194" t="s">
        <v>19</v>
      </c>
      <c r="F343" s="195" t="s">
        <v>544</v>
      </c>
      <c r="G343" s="193"/>
      <c r="H343" s="196">
        <v>3.1509999999999998</v>
      </c>
      <c r="I343" s="197"/>
      <c r="J343" s="193"/>
      <c r="K343" s="193"/>
      <c r="L343" s="198"/>
      <c r="M343" s="199"/>
      <c r="N343" s="200"/>
      <c r="O343" s="200"/>
      <c r="P343" s="200"/>
      <c r="Q343" s="200"/>
      <c r="R343" s="200"/>
      <c r="S343" s="200"/>
      <c r="T343" s="201"/>
      <c r="AT343" s="202" t="s">
        <v>134</v>
      </c>
      <c r="AU343" s="202" t="s">
        <v>82</v>
      </c>
      <c r="AV343" s="13" t="s">
        <v>82</v>
      </c>
      <c r="AW343" s="13" t="s">
        <v>33</v>
      </c>
      <c r="AX343" s="13" t="s">
        <v>71</v>
      </c>
      <c r="AY343" s="202" t="s">
        <v>121</v>
      </c>
    </row>
    <row r="344" spans="1:65" s="13" customFormat="1" ht="11.25">
      <c r="B344" s="192"/>
      <c r="C344" s="193"/>
      <c r="D344" s="185" t="s">
        <v>134</v>
      </c>
      <c r="E344" s="194" t="s">
        <v>19</v>
      </c>
      <c r="F344" s="195" t="s">
        <v>545</v>
      </c>
      <c r="G344" s="193"/>
      <c r="H344" s="196">
        <v>6.1349999999999998</v>
      </c>
      <c r="I344" s="197"/>
      <c r="J344" s="193"/>
      <c r="K344" s="193"/>
      <c r="L344" s="198"/>
      <c r="M344" s="199"/>
      <c r="N344" s="200"/>
      <c r="O344" s="200"/>
      <c r="P344" s="200"/>
      <c r="Q344" s="200"/>
      <c r="R344" s="200"/>
      <c r="S344" s="200"/>
      <c r="T344" s="201"/>
      <c r="AT344" s="202" t="s">
        <v>134</v>
      </c>
      <c r="AU344" s="202" t="s">
        <v>82</v>
      </c>
      <c r="AV344" s="13" t="s">
        <v>82</v>
      </c>
      <c r="AW344" s="13" t="s">
        <v>33</v>
      </c>
      <c r="AX344" s="13" t="s">
        <v>71</v>
      </c>
      <c r="AY344" s="202" t="s">
        <v>121</v>
      </c>
    </row>
    <row r="345" spans="1:65" s="2" customFormat="1" ht="16.5" customHeight="1">
      <c r="A345" s="33"/>
      <c r="B345" s="34"/>
      <c r="C345" s="172" t="s">
        <v>546</v>
      </c>
      <c r="D345" s="172" t="s">
        <v>123</v>
      </c>
      <c r="E345" s="173" t="s">
        <v>547</v>
      </c>
      <c r="F345" s="174" t="s">
        <v>548</v>
      </c>
      <c r="G345" s="175" t="s">
        <v>441</v>
      </c>
      <c r="H345" s="176">
        <v>4</v>
      </c>
      <c r="I345" s="177"/>
      <c r="J345" s="178">
        <f>ROUND(I345*H345,2)</f>
        <v>0</v>
      </c>
      <c r="K345" s="174" t="s">
        <v>127</v>
      </c>
      <c r="L345" s="38"/>
      <c r="M345" s="179" t="s">
        <v>19</v>
      </c>
      <c r="N345" s="180" t="s">
        <v>42</v>
      </c>
      <c r="O345" s="63"/>
      <c r="P345" s="181">
        <f>O345*H345</f>
        <v>0</v>
      </c>
      <c r="Q345" s="181">
        <v>3.3E-4</v>
      </c>
      <c r="R345" s="181">
        <f>Q345*H345</f>
        <v>1.32E-3</v>
      </c>
      <c r="S345" s="181">
        <v>0</v>
      </c>
      <c r="T345" s="18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83" t="s">
        <v>128</v>
      </c>
      <c r="AT345" s="183" t="s">
        <v>123</v>
      </c>
      <c r="AU345" s="183" t="s">
        <v>82</v>
      </c>
      <c r="AY345" s="16" t="s">
        <v>121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6" t="s">
        <v>79</v>
      </c>
      <c r="BK345" s="184">
        <f>ROUND(I345*H345,2)</f>
        <v>0</v>
      </c>
      <c r="BL345" s="16" t="s">
        <v>128</v>
      </c>
      <c r="BM345" s="183" t="s">
        <v>549</v>
      </c>
    </row>
    <row r="346" spans="1:65" s="2" customFormat="1" ht="11.25">
      <c r="A346" s="33"/>
      <c r="B346" s="34"/>
      <c r="C346" s="35"/>
      <c r="D346" s="185" t="s">
        <v>130</v>
      </c>
      <c r="E346" s="35"/>
      <c r="F346" s="186" t="s">
        <v>550</v>
      </c>
      <c r="G346" s="35"/>
      <c r="H346" s="35"/>
      <c r="I346" s="187"/>
      <c r="J346" s="35"/>
      <c r="K346" s="35"/>
      <c r="L346" s="38"/>
      <c r="M346" s="188"/>
      <c r="N346" s="189"/>
      <c r="O346" s="63"/>
      <c r="P346" s="63"/>
      <c r="Q346" s="63"/>
      <c r="R346" s="63"/>
      <c r="S346" s="63"/>
      <c r="T346" s="64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130</v>
      </c>
      <c r="AU346" s="16" t="s">
        <v>82</v>
      </c>
    </row>
    <row r="347" spans="1:65" s="2" customFormat="1" ht="11.25">
      <c r="A347" s="33"/>
      <c r="B347" s="34"/>
      <c r="C347" s="35"/>
      <c r="D347" s="190" t="s">
        <v>132</v>
      </c>
      <c r="E347" s="35"/>
      <c r="F347" s="191" t="s">
        <v>551</v>
      </c>
      <c r="G347" s="35"/>
      <c r="H347" s="35"/>
      <c r="I347" s="187"/>
      <c r="J347" s="35"/>
      <c r="K347" s="35"/>
      <c r="L347" s="38"/>
      <c r="M347" s="188"/>
      <c r="N347" s="189"/>
      <c r="O347" s="63"/>
      <c r="P347" s="63"/>
      <c r="Q347" s="63"/>
      <c r="R347" s="63"/>
      <c r="S347" s="63"/>
      <c r="T347" s="64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132</v>
      </c>
      <c r="AU347" s="16" t="s">
        <v>82</v>
      </c>
    </row>
    <row r="348" spans="1:65" s="13" customFormat="1" ht="11.25">
      <c r="B348" s="192"/>
      <c r="C348" s="193"/>
      <c r="D348" s="185" t="s">
        <v>134</v>
      </c>
      <c r="E348" s="194" t="s">
        <v>19</v>
      </c>
      <c r="F348" s="195" t="s">
        <v>552</v>
      </c>
      <c r="G348" s="193"/>
      <c r="H348" s="196">
        <v>4</v>
      </c>
      <c r="I348" s="197"/>
      <c r="J348" s="193"/>
      <c r="K348" s="193"/>
      <c r="L348" s="198"/>
      <c r="M348" s="199"/>
      <c r="N348" s="200"/>
      <c r="O348" s="200"/>
      <c r="P348" s="200"/>
      <c r="Q348" s="200"/>
      <c r="R348" s="200"/>
      <c r="S348" s="200"/>
      <c r="T348" s="201"/>
      <c r="AT348" s="202" t="s">
        <v>134</v>
      </c>
      <c r="AU348" s="202" t="s">
        <v>82</v>
      </c>
      <c r="AV348" s="13" t="s">
        <v>82</v>
      </c>
      <c r="AW348" s="13" t="s">
        <v>33</v>
      </c>
      <c r="AX348" s="13" t="s">
        <v>79</v>
      </c>
      <c r="AY348" s="202" t="s">
        <v>121</v>
      </c>
    </row>
    <row r="349" spans="1:65" s="2" customFormat="1" ht="16.5" customHeight="1">
      <c r="A349" s="33"/>
      <c r="B349" s="34"/>
      <c r="C349" s="204" t="s">
        <v>553</v>
      </c>
      <c r="D349" s="204" t="s">
        <v>394</v>
      </c>
      <c r="E349" s="205" t="s">
        <v>554</v>
      </c>
      <c r="F349" s="206" t="s">
        <v>555</v>
      </c>
      <c r="G349" s="207" t="s">
        <v>441</v>
      </c>
      <c r="H349" s="208">
        <v>4</v>
      </c>
      <c r="I349" s="209"/>
      <c r="J349" s="210">
        <f>ROUND(I349*H349,2)</f>
        <v>0</v>
      </c>
      <c r="K349" s="206" t="s">
        <v>19</v>
      </c>
      <c r="L349" s="211"/>
      <c r="M349" s="212" t="s">
        <v>19</v>
      </c>
      <c r="N349" s="213" t="s">
        <v>42</v>
      </c>
      <c r="O349" s="63"/>
      <c r="P349" s="181">
        <f>O349*H349</f>
        <v>0</v>
      </c>
      <c r="Q349" s="181">
        <v>1.8599999999999998E-2</v>
      </c>
      <c r="R349" s="181">
        <f>Q349*H349</f>
        <v>7.4399999999999994E-2</v>
      </c>
      <c r="S349" s="181">
        <v>0</v>
      </c>
      <c r="T349" s="18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83" t="s">
        <v>171</v>
      </c>
      <c r="AT349" s="183" t="s">
        <v>394</v>
      </c>
      <c r="AU349" s="183" t="s">
        <v>82</v>
      </c>
      <c r="AY349" s="16" t="s">
        <v>121</v>
      </c>
      <c r="BE349" s="184">
        <f>IF(N349="základní",J349,0)</f>
        <v>0</v>
      </c>
      <c r="BF349" s="184">
        <f>IF(N349="snížená",J349,0)</f>
        <v>0</v>
      </c>
      <c r="BG349" s="184">
        <f>IF(N349="zákl. přenesená",J349,0)</f>
        <v>0</v>
      </c>
      <c r="BH349" s="184">
        <f>IF(N349="sníž. přenesená",J349,0)</f>
        <v>0</v>
      </c>
      <c r="BI349" s="184">
        <f>IF(N349="nulová",J349,0)</f>
        <v>0</v>
      </c>
      <c r="BJ349" s="16" t="s">
        <v>79</v>
      </c>
      <c r="BK349" s="184">
        <f>ROUND(I349*H349,2)</f>
        <v>0</v>
      </c>
      <c r="BL349" s="16" t="s">
        <v>128</v>
      </c>
      <c r="BM349" s="183" t="s">
        <v>556</v>
      </c>
    </row>
    <row r="350" spans="1:65" s="2" customFormat="1" ht="11.25">
      <c r="A350" s="33"/>
      <c r="B350" s="34"/>
      <c r="C350" s="35"/>
      <c r="D350" s="185" t="s">
        <v>130</v>
      </c>
      <c r="E350" s="35"/>
      <c r="F350" s="186" t="s">
        <v>555</v>
      </c>
      <c r="G350" s="35"/>
      <c r="H350" s="35"/>
      <c r="I350" s="187"/>
      <c r="J350" s="35"/>
      <c r="K350" s="35"/>
      <c r="L350" s="38"/>
      <c r="M350" s="188"/>
      <c r="N350" s="189"/>
      <c r="O350" s="63"/>
      <c r="P350" s="63"/>
      <c r="Q350" s="63"/>
      <c r="R350" s="63"/>
      <c r="S350" s="63"/>
      <c r="T350" s="64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130</v>
      </c>
      <c r="AU350" s="16" t="s">
        <v>82</v>
      </c>
    </row>
    <row r="351" spans="1:65" s="2" customFormat="1" ht="16.5" customHeight="1">
      <c r="A351" s="33"/>
      <c r="B351" s="34"/>
      <c r="C351" s="172" t="s">
        <v>557</v>
      </c>
      <c r="D351" s="172" t="s">
        <v>123</v>
      </c>
      <c r="E351" s="173" t="s">
        <v>558</v>
      </c>
      <c r="F351" s="174" t="s">
        <v>559</v>
      </c>
      <c r="G351" s="175" t="s">
        <v>138</v>
      </c>
      <c r="H351" s="176">
        <v>10</v>
      </c>
      <c r="I351" s="177"/>
      <c r="J351" s="178">
        <f>ROUND(I351*H351,2)</f>
        <v>0</v>
      </c>
      <c r="K351" s="174" t="s">
        <v>127</v>
      </c>
      <c r="L351" s="38"/>
      <c r="M351" s="179" t="s">
        <v>19</v>
      </c>
      <c r="N351" s="180" t="s">
        <v>42</v>
      </c>
      <c r="O351" s="63"/>
      <c r="P351" s="181">
        <f>O351*H351</f>
        <v>0</v>
      </c>
      <c r="Q351" s="181">
        <v>0.14401</v>
      </c>
      <c r="R351" s="181">
        <f>Q351*H351</f>
        <v>1.4400999999999999</v>
      </c>
      <c r="S351" s="181">
        <v>0</v>
      </c>
      <c r="T351" s="18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3" t="s">
        <v>128</v>
      </c>
      <c r="AT351" s="183" t="s">
        <v>123</v>
      </c>
      <c r="AU351" s="183" t="s">
        <v>82</v>
      </c>
      <c r="AY351" s="16" t="s">
        <v>121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6" t="s">
        <v>79</v>
      </c>
      <c r="BK351" s="184">
        <f>ROUND(I351*H351,2)</f>
        <v>0</v>
      </c>
      <c r="BL351" s="16" t="s">
        <v>128</v>
      </c>
      <c r="BM351" s="183" t="s">
        <v>560</v>
      </c>
    </row>
    <row r="352" spans="1:65" s="2" customFormat="1" ht="11.25">
      <c r="A352" s="33"/>
      <c r="B352" s="34"/>
      <c r="C352" s="35"/>
      <c r="D352" s="185" t="s">
        <v>130</v>
      </c>
      <c r="E352" s="35"/>
      <c r="F352" s="186" t="s">
        <v>561</v>
      </c>
      <c r="G352" s="35"/>
      <c r="H352" s="35"/>
      <c r="I352" s="187"/>
      <c r="J352" s="35"/>
      <c r="K352" s="35"/>
      <c r="L352" s="38"/>
      <c r="M352" s="188"/>
      <c r="N352" s="189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130</v>
      </c>
      <c r="AU352" s="16" t="s">
        <v>82</v>
      </c>
    </row>
    <row r="353" spans="1:65" s="2" customFormat="1" ht="11.25">
      <c r="A353" s="33"/>
      <c r="B353" s="34"/>
      <c r="C353" s="35"/>
      <c r="D353" s="190" t="s">
        <v>132</v>
      </c>
      <c r="E353" s="35"/>
      <c r="F353" s="191" t="s">
        <v>562</v>
      </c>
      <c r="G353" s="35"/>
      <c r="H353" s="35"/>
      <c r="I353" s="187"/>
      <c r="J353" s="35"/>
      <c r="K353" s="35"/>
      <c r="L353" s="38"/>
      <c r="M353" s="188"/>
      <c r="N353" s="189"/>
      <c r="O353" s="63"/>
      <c r="P353" s="63"/>
      <c r="Q353" s="63"/>
      <c r="R353" s="63"/>
      <c r="S353" s="63"/>
      <c r="T353" s="64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132</v>
      </c>
      <c r="AU353" s="16" t="s">
        <v>82</v>
      </c>
    </row>
    <row r="354" spans="1:65" s="13" customFormat="1" ht="11.25">
      <c r="B354" s="192"/>
      <c r="C354" s="193"/>
      <c r="D354" s="185" t="s">
        <v>134</v>
      </c>
      <c r="E354" s="194" t="s">
        <v>19</v>
      </c>
      <c r="F354" s="195" t="s">
        <v>563</v>
      </c>
      <c r="G354" s="193"/>
      <c r="H354" s="196">
        <v>10</v>
      </c>
      <c r="I354" s="197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134</v>
      </c>
      <c r="AU354" s="202" t="s">
        <v>82</v>
      </c>
      <c r="AV354" s="13" t="s">
        <v>82</v>
      </c>
      <c r="AW354" s="13" t="s">
        <v>33</v>
      </c>
      <c r="AX354" s="13" t="s">
        <v>79</v>
      </c>
      <c r="AY354" s="202" t="s">
        <v>121</v>
      </c>
    </row>
    <row r="355" spans="1:65" s="2" customFormat="1" ht="24.2" customHeight="1">
      <c r="A355" s="33"/>
      <c r="B355" s="34"/>
      <c r="C355" s="204" t="s">
        <v>564</v>
      </c>
      <c r="D355" s="204" t="s">
        <v>394</v>
      </c>
      <c r="E355" s="205" t="s">
        <v>565</v>
      </c>
      <c r="F355" s="206" t="s">
        <v>566</v>
      </c>
      <c r="G355" s="207" t="s">
        <v>138</v>
      </c>
      <c r="H355" s="208">
        <v>10</v>
      </c>
      <c r="I355" s="209"/>
      <c r="J355" s="210">
        <f>ROUND(I355*H355,2)</f>
        <v>0</v>
      </c>
      <c r="K355" s="206" t="s">
        <v>19</v>
      </c>
      <c r="L355" s="211"/>
      <c r="M355" s="212" t="s">
        <v>19</v>
      </c>
      <c r="N355" s="213" t="s">
        <v>42</v>
      </c>
      <c r="O355" s="63"/>
      <c r="P355" s="181">
        <f>O355*H355</f>
        <v>0</v>
      </c>
      <c r="Q355" s="181">
        <v>2.9889999999999999</v>
      </c>
      <c r="R355" s="181">
        <f>Q355*H355</f>
        <v>29.89</v>
      </c>
      <c r="S355" s="181">
        <v>0</v>
      </c>
      <c r="T355" s="18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83" t="s">
        <v>171</v>
      </c>
      <c r="AT355" s="183" t="s">
        <v>394</v>
      </c>
      <c r="AU355" s="183" t="s">
        <v>82</v>
      </c>
      <c r="AY355" s="16" t="s">
        <v>121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16" t="s">
        <v>79</v>
      </c>
      <c r="BK355" s="184">
        <f>ROUND(I355*H355,2)</f>
        <v>0</v>
      </c>
      <c r="BL355" s="16" t="s">
        <v>128</v>
      </c>
      <c r="BM355" s="183" t="s">
        <v>567</v>
      </c>
    </row>
    <row r="356" spans="1:65" s="2" customFormat="1" ht="11.25">
      <c r="A356" s="33"/>
      <c r="B356" s="34"/>
      <c r="C356" s="35"/>
      <c r="D356" s="185" t="s">
        <v>130</v>
      </c>
      <c r="E356" s="35"/>
      <c r="F356" s="186" t="s">
        <v>566</v>
      </c>
      <c r="G356" s="35"/>
      <c r="H356" s="35"/>
      <c r="I356" s="187"/>
      <c r="J356" s="35"/>
      <c r="K356" s="35"/>
      <c r="L356" s="38"/>
      <c r="M356" s="188"/>
      <c r="N356" s="189"/>
      <c r="O356" s="63"/>
      <c r="P356" s="63"/>
      <c r="Q356" s="63"/>
      <c r="R356" s="63"/>
      <c r="S356" s="63"/>
      <c r="T356" s="64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130</v>
      </c>
      <c r="AU356" s="16" t="s">
        <v>82</v>
      </c>
    </row>
    <row r="357" spans="1:65" s="12" customFormat="1" ht="22.9" customHeight="1">
      <c r="B357" s="156"/>
      <c r="C357" s="157"/>
      <c r="D357" s="158" t="s">
        <v>70</v>
      </c>
      <c r="E357" s="170" t="s">
        <v>128</v>
      </c>
      <c r="F357" s="170" t="s">
        <v>568</v>
      </c>
      <c r="G357" s="157"/>
      <c r="H357" s="157"/>
      <c r="I357" s="160"/>
      <c r="J357" s="171">
        <f>BK357</f>
        <v>0</v>
      </c>
      <c r="K357" s="157"/>
      <c r="L357" s="162"/>
      <c r="M357" s="163"/>
      <c r="N357" s="164"/>
      <c r="O357" s="164"/>
      <c r="P357" s="165">
        <f>SUM(P358:P399)</f>
        <v>0</v>
      </c>
      <c r="Q357" s="164"/>
      <c r="R357" s="165">
        <f>SUM(R358:R399)</f>
        <v>890.33657943999992</v>
      </c>
      <c r="S357" s="164"/>
      <c r="T357" s="166">
        <f>SUM(T358:T399)</f>
        <v>0</v>
      </c>
      <c r="AR357" s="167" t="s">
        <v>79</v>
      </c>
      <c r="AT357" s="168" t="s">
        <v>70</v>
      </c>
      <c r="AU357" s="168" t="s">
        <v>79</v>
      </c>
      <c r="AY357" s="167" t="s">
        <v>121</v>
      </c>
      <c r="BK357" s="169">
        <f>SUM(BK358:BK399)</f>
        <v>0</v>
      </c>
    </row>
    <row r="358" spans="1:65" s="2" customFormat="1" ht="16.5" customHeight="1">
      <c r="A358" s="33"/>
      <c r="B358" s="34"/>
      <c r="C358" s="172" t="s">
        <v>569</v>
      </c>
      <c r="D358" s="172" t="s">
        <v>123</v>
      </c>
      <c r="E358" s="173" t="s">
        <v>570</v>
      </c>
      <c r="F358" s="174" t="s">
        <v>571</v>
      </c>
      <c r="G358" s="175" t="s">
        <v>188</v>
      </c>
      <c r="H358" s="176">
        <v>7.5</v>
      </c>
      <c r="I358" s="177"/>
      <c r="J358" s="178">
        <f>ROUND(I358*H358,2)</f>
        <v>0</v>
      </c>
      <c r="K358" s="174" t="s">
        <v>127</v>
      </c>
      <c r="L358" s="38"/>
      <c r="M358" s="179" t="s">
        <v>19</v>
      </c>
      <c r="N358" s="180" t="s">
        <v>42</v>
      </c>
      <c r="O358" s="63"/>
      <c r="P358" s="181">
        <f>O358*H358</f>
        <v>0</v>
      </c>
      <c r="Q358" s="181">
        <v>2.5027599999999999</v>
      </c>
      <c r="R358" s="181">
        <f>Q358*H358</f>
        <v>18.770699999999998</v>
      </c>
      <c r="S358" s="181">
        <v>0</v>
      </c>
      <c r="T358" s="18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83" t="s">
        <v>128</v>
      </c>
      <c r="AT358" s="183" t="s">
        <v>123</v>
      </c>
      <c r="AU358" s="183" t="s">
        <v>82</v>
      </c>
      <c r="AY358" s="16" t="s">
        <v>121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6" t="s">
        <v>79</v>
      </c>
      <c r="BK358" s="184">
        <f>ROUND(I358*H358,2)</f>
        <v>0</v>
      </c>
      <c r="BL358" s="16" t="s">
        <v>128</v>
      </c>
      <c r="BM358" s="183" t="s">
        <v>572</v>
      </c>
    </row>
    <row r="359" spans="1:65" s="2" customFormat="1" ht="11.25">
      <c r="A359" s="33"/>
      <c r="B359" s="34"/>
      <c r="C359" s="35"/>
      <c r="D359" s="185" t="s">
        <v>130</v>
      </c>
      <c r="E359" s="35"/>
      <c r="F359" s="186" t="s">
        <v>573</v>
      </c>
      <c r="G359" s="35"/>
      <c r="H359" s="35"/>
      <c r="I359" s="187"/>
      <c r="J359" s="35"/>
      <c r="K359" s="35"/>
      <c r="L359" s="38"/>
      <c r="M359" s="188"/>
      <c r="N359" s="189"/>
      <c r="O359" s="63"/>
      <c r="P359" s="63"/>
      <c r="Q359" s="63"/>
      <c r="R359" s="63"/>
      <c r="S359" s="63"/>
      <c r="T359" s="64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130</v>
      </c>
      <c r="AU359" s="16" t="s">
        <v>82</v>
      </c>
    </row>
    <row r="360" spans="1:65" s="2" customFormat="1" ht="11.25">
      <c r="A360" s="33"/>
      <c r="B360" s="34"/>
      <c r="C360" s="35"/>
      <c r="D360" s="190" t="s">
        <v>132</v>
      </c>
      <c r="E360" s="35"/>
      <c r="F360" s="191" t="s">
        <v>574</v>
      </c>
      <c r="G360" s="35"/>
      <c r="H360" s="35"/>
      <c r="I360" s="187"/>
      <c r="J360" s="35"/>
      <c r="K360" s="35"/>
      <c r="L360" s="38"/>
      <c r="M360" s="188"/>
      <c r="N360" s="189"/>
      <c r="O360" s="63"/>
      <c r="P360" s="63"/>
      <c r="Q360" s="63"/>
      <c r="R360" s="63"/>
      <c r="S360" s="63"/>
      <c r="T360" s="64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132</v>
      </c>
      <c r="AU360" s="16" t="s">
        <v>82</v>
      </c>
    </row>
    <row r="361" spans="1:65" s="13" customFormat="1" ht="11.25">
      <c r="B361" s="192"/>
      <c r="C361" s="193"/>
      <c r="D361" s="185" t="s">
        <v>134</v>
      </c>
      <c r="E361" s="194" t="s">
        <v>19</v>
      </c>
      <c r="F361" s="195" t="s">
        <v>575</v>
      </c>
      <c r="G361" s="193"/>
      <c r="H361" s="196">
        <v>7.5</v>
      </c>
      <c r="I361" s="197"/>
      <c r="J361" s="193"/>
      <c r="K361" s="193"/>
      <c r="L361" s="198"/>
      <c r="M361" s="199"/>
      <c r="N361" s="200"/>
      <c r="O361" s="200"/>
      <c r="P361" s="200"/>
      <c r="Q361" s="200"/>
      <c r="R361" s="200"/>
      <c r="S361" s="200"/>
      <c r="T361" s="201"/>
      <c r="AT361" s="202" t="s">
        <v>134</v>
      </c>
      <c r="AU361" s="202" t="s">
        <v>82</v>
      </c>
      <c r="AV361" s="13" t="s">
        <v>82</v>
      </c>
      <c r="AW361" s="13" t="s">
        <v>33</v>
      </c>
      <c r="AX361" s="13" t="s">
        <v>79</v>
      </c>
      <c r="AY361" s="202" t="s">
        <v>121</v>
      </c>
    </row>
    <row r="362" spans="1:65" s="2" customFormat="1" ht="16.5" customHeight="1">
      <c r="A362" s="33"/>
      <c r="B362" s="34"/>
      <c r="C362" s="172" t="s">
        <v>576</v>
      </c>
      <c r="D362" s="172" t="s">
        <v>123</v>
      </c>
      <c r="E362" s="173" t="s">
        <v>577</v>
      </c>
      <c r="F362" s="174" t="s">
        <v>578</v>
      </c>
      <c r="G362" s="175" t="s">
        <v>126</v>
      </c>
      <c r="H362" s="176">
        <v>6.08</v>
      </c>
      <c r="I362" s="177"/>
      <c r="J362" s="178">
        <f>ROUND(I362*H362,2)</f>
        <v>0</v>
      </c>
      <c r="K362" s="174" t="s">
        <v>127</v>
      </c>
      <c r="L362" s="38"/>
      <c r="M362" s="179" t="s">
        <v>19</v>
      </c>
      <c r="N362" s="180" t="s">
        <v>42</v>
      </c>
      <c r="O362" s="63"/>
      <c r="P362" s="181">
        <f>O362*H362</f>
        <v>0</v>
      </c>
      <c r="Q362" s="181">
        <v>7.4999999999999997E-3</v>
      </c>
      <c r="R362" s="181">
        <f>Q362*H362</f>
        <v>4.5600000000000002E-2</v>
      </c>
      <c r="S362" s="181">
        <v>0</v>
      </c>
      <c r="T362" s="18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83" t="s">
        <v>128</v>
      </c>
      <c r="AT362" s="183" t="s">
        <v>123</v>
      </c>
      <c r="AU362" s="183" t="s">
        <v>82</v>
      </c>
      <c r="AY362" s="16" t="s">
        <v>121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6" t="s">
        <v>79</v>
      </c>
      <c r="BK362" s="184">
        <f>ROUND(I362*H362,2)</f>
        <v>0</v>
      </c>
      <c r="BL362" s="16" t="s">
        <v>128</v>
      </c>
      <c r="BM362" s="183" t="s">
        <v>579</v>
      </c>
    </row>
    <row r="363" spans="1:65" s="2" customFormat="1" ht="11.25">
      <c r="A363" s="33"/>
      <c r="B363" s="34"/>
      <c r="C363" s="35"/>
      <c r="D363" s="185" t="s">
        <v>130</v>
      </c>
      <c r="E363" s="35"/>
      <c r="F363" s="186" t="s">
        <v>580</v>
      </c>
      <c r="G363" s="35"/>
      <c r="H363" s="35"/>
      <c r="I363" s="187"/>
      <c r="J363" s="35"/>
      <c r="K363" s="35"/>
      <c r="L363" s="38"/>
      <c r="M363" s="188"/>
      <c r="N363" s="189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130</v>
      </c>
      <c r="AU363" s="16" t="s">
        <v>82</v>
      </c>
    </row>
    <row r="364" spans="1:65" s="2" customFormat="1" ht="11.25">
      <c r="A364" s="33"/>
      <c r="B364" s="34"/>
      <c r="C364" s="35"/>
      <c r="D364" s="190" t="s">
        <v>132</v>
      </c>
      <c r="E364" s="35"/>
      <c r="F364" s="191" t="s">
        <v>581</v>
      </c>
      <c r="G364" s="35"/>
      <c r="H364" s="35"/>
      <c r="I364" s="187"/>
      <c r="J364" s="35"/>
      <c r="K364" s="35"/>
      <c r="L364" s="38"/>
      <c r="M364" s="188"/>
      <c r="N364" s="189"/>
      <c r="O364" s="63"/>
      <c r="P364" s="63"/>
      <c r="Q364" s="63"/>
      <c r="R364" s="63"/>
      <c r="S364" s="63"/>
      <c r="T364" s="64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132</v>
      </c>
      <c r="AU364" s="16" t="s">
        <v>82</v>
      </c>
    </row>
    <row r="365" spans="1:65" s="13" customFormat="1" ht="11.25">
      <c r="B365" s="192"/>
      <c r="C365" s="193"/>
      <c r="D365" s="185" t="s">
        <v>134</v>
      </c>
      <c r="E365" s="194" t="s">
        <v>19</v>
      </c>
      <c r="F365" s="195" t="s">
        <v>582</v>
      </c>
      <c r="G365" s="193"/>
      <c r="H365" s="196">
        <v>5</v>
      </c>
      <c r="I365" s="197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134</v>
      </c>
      <c r="AU365" s="202" t="s">
        <v>82</v>
      </c>
      <c r="AV365" s="13" t="s">
        <v>82</v>
      </c>
      <c r="AW365" s="13" t="s">
        <v>33</v>
      </c>
      <c r="AX365" s="13" t="s">
        <v>71</v>
      </c>
      <c r="AY365" s="202" t="s">
        <v>121</v>
      </c>
    </row>
    <row r="366" spans="1:65" s="13" customFormat="1" ht="11.25">
      <c r="B366" s="192"/>
      <c r="C366" s="193"/>
      <c r="D366" s="185" t="s">
        <v>134</v>
      </c>
      <c r="E366" s="194" t="s">
        <v>19</v>
      </c>
      <c r="F366" s="195" t="s">
        <v>583</v>
      </c>
      <c r="G366" s="193"/>
      <c r="H366" s="196">
        <v>1.08</v>
      </c>
      <c r="I366" s="197"/>
      <c r="J366" s="193"/>
      <c r="K366" s="193"/>
      <c r="L366" s="198"/>
      <c r="M366" s="199"/>
      <c r="N366" s="200"/>
      <c r="O366" s="200"/>
      <c r="P366" s="200"/>
      <c r="Q366" s="200"/>
      <c r="R366" s="200"/>
      <c r="S366" s="200"/>
      <c r="T366" s="201"/>
      <c r="AT366" s="202" t="s">
        <v>134</v>
      </c>
      <c r="AU366" s="202" t="s">
        <v>82</v>
      </c>
      <c r="AV366" s="13" t="s">
        <v>82</v>
      </c>
      <c r="AW366" s="13" t="s">
        <v>33</v>
      </c>
      <c r="AX366" s="13" t="s">
        <v>71</v>
      </c>
      <c r="AY366" s="202" t="s">
        <v>121</v>
      </c>
    </row>
    <row r="367" spans="1:65" s="2" customFormat="1" ht="16.5" customHeight="1">
      <c r="A367" s="33"/>
      <c r="B367" s="34"/>
      <c r="C367" s="172" t="s">
        <v>584</v>
      </c>
      <c r="D367" s="172" t="s">
        <v>123</v>
      </c>
      <c r="E367" s="173" t="s">
        <v>585</v>
      </c>
      <c r="F367" s="174" t="s">
        <v>586</v>
      </c>
      <c r="G367" s="175" t="s">
        <v>126</v>
      </c>
      <c r="H367" s="176">
        <v>6.08</v>
      </c>
      <c r="I367" s="177"/>
      <c r="J367" s="178">
        <f>ROUND(I367*H367,2)</f>
        <v>0</v>
      </c>
      <c r="K367" s="174" t="s">
        <v>127</v>
      </c>
      <c r="L367" s="38"/>
      <c r="M367" s="179" t="s">
        <v>19</v>
      </c>
      <c r="N367" s="180" t="s">
        <v>42</v>
      </c>
      <c r="O367" s="63"/>
      <c r="P367" s="181">
        <f>O367*H367</f>
        <v>0</v>
      </c>
      <c r="Q367" s="181">
        <v>5.0000000000000002E-5</v>
      </c>
      <c r="R367" s="181">
        <f>Q367*H367</f>
        <v>3.0400000000000002E-4</v>
      </c>
      <c r="S367" s="181">
        <v>0</v>
      </c>
      <c r="T367" s="18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83" t="s">
        <v>128</v>
      </c>
      <c r="AT367" s="183" t="s">
        <v>123</v>
      </c>
      <c r="AU367" s="183" t="s">
        <v>82</v>
      </c>
      <c r="AY367" s="16" t="s">
        <v>121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6" t="s">
        <v>79</v>
      </c>
      <c r="BK367" s="184">
        <f>ROUND(I367*H367,2)</f>
        <v>0</v>
      </c>
      <c r="BL367" s="16" t="s">
        <v>128</v>
      </c>
      <c r="BM367" s="183" t="s">
        <v>587</v>
      </c>
    </row>
    <row r="368" spans="1:65" s="2" customFormat="1" ht="11.25">
      <c r="A368" s="33"/>
      <c r="B368" s="34"/>
      <c r="C368" s="35"/>
      <c r="D368" s="185" t="s">
        <v>130</v>
      </c>
      <c r="E368" s="35"/>
      <c r="F368" s="186" t="s">
        <v>588</v>
      </c>
      <c r="G368" s="35"/>
      <c r="H368" s="35"/>
      <c r="I368" s="187"/>
      <c r="J368" s="35"/>
      <c r="K368" s="35"/>
      <c r="L368" s="38"/>
      <c r="M368" s="188"/>
      <c r="N368" s="189"/>
      <c r="O368" s="63"/>
      <c r="P368" s="63"/>
      <c r="Q368" s="63"/>
      <c r="R368" s="63"/>
      <c r="S368" s="63"/>
      <c r="T368" s="64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130</v>
      </c>
      <c r="AU368" s="16" t="s">
        <v>82</v>
      </c>
    </row>
    <row r="369" spans="1:65" s="2" customFormat="1" ht="11.25">
      <c r="A369" s="33"/>
      <c r="B369" s="34"/>
      <c r="C369" s="35"/>
      <c r="D369" s="190" t="s">
        <v>132</v>
      </c>
      <c r="E369" s="35"/>
      <c r="F369" s="191" t="s">
        <v>589</v>
      </c>
      <c r="G369" s="35"/>
      <c r="H369" s="35"/>
      <c r="I369" s="187"/>
      <c r="J369" s="35"/>
      <c r="K369" s="35"/>
      <c r="L369" s="38"/>
      <c r="M369" s="188"/>
      <c r="N369" s="189"/>
      <c r="O369" s="63"/>
      <c r="P369" s="63"/>
      <c r="Q369" s="63"/>
      <c r="R369" s="63"/>
      <c r="S369" s="63"/>
      <c r="T369" s="64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132</v>
      </c>
      <c r="AU369" s="16" t="s">
        <v>82</v>
      </c>
    </row>
    <row r="370" spans="1:65" s="2" customFormat="1" ht="16.5" customHeight="1">
      <c r="A370" s="33"/>
      <c r="B370" s="34"/>
      <c r="C370" s="172" t="s">
        <v>590</v>
      </c>
      <c r="D370" s="172" t="s">
        <v>123</v>
      </c>
      <c r="E370" s="173" t="s">
        <v>591</v>
      </c>
      <c r="F370" s="174" t="s">
        <v>592</v>
      </c>
      <c r="G370" s="175" t="s">
        <v>356</v>
      </c>
      <c r="H370" s="176">
        <v>0.192</v>
      </c>
      <c r="I370" s="177"/>
      <c r="J370" s="178">
        <f>ROUND(I370*H370,2)</f>
        <v>0</v>
      </c>
      <c r="K370" s="174" t="s">
        <v>127</v>
      </c>
      <c r="L370" s="38"/>
      <c r="M370" s="179" t="s">
        <v>19</v>
      </c>
      <c r="N370" s="180" t="s">
        <v>42</v>
      </c>
      <c r="O370" s="63"/>
      <c r="P370" s="181">
        <f>O370*H370</f>
        <v>0</v>
      </c>
      <c r="Q370" s="181">
        <v>1.09687</v>
      </c>
      <c r="R370" s="181">
        <f>Q370*H370</f>
        <v>0.21059904000000002</v>
      </c>
      <c r="S370" s="181">
        <v>0</v>
      </c>
      <c r="T370" s="18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83" t="s">
        <v>128</v>
      </c>
      <c r="AT370" s="183" t="s">
        <v>123</v>
      </c>
      <c r="AU370" s="183" t="s">
        <v>82</v>
      </c>
      <c r="AY370" s="16" t="s">
        <v>121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16" t="s">
        <v>79</v>
      </c>
      <c r="BK370" s="184">
        <f>ROUND(I370*H370,2)</f>
        <v>0</v>
      </c>
      <c r="BL370" s="16" t="s">
        <v>128</v>
      </c>
      <c r="BM370" s="183" t="s">
        <v>593</v>
      </c>
    </row>
    <row r="371" spans="1:65" s="2" customFormat="1" ht="11.25">
      <c r="A371" s="33"/>
      <c r="B371" s="34"/>
      <c r="C371" s="35"/>
      <c r="D371" s="185" t="s">
        <v>130</v>
      </c>
      <c r="E371" s="35"/>
      <c r="F371" s="186" t="s">
        <v>594</v>
      </c>
      <c r="G371" s="35"/>
      <c r="H371" s="35"/>
      <c r="I371" s="187"/>
      <c r="J371" s="35"/>
      <c r="K371" s="35"/>
      <c r="L371" s="38"/>
      <c r="M371" s="188"/>
      <c r="N371" s="189"/>
      <c r="O371" s="63"/>
      <c r="P371" s="63"/>
      <c r="Q371" s="63"/>
      <c r="R371" s="63"/>
      <c r="S371" s="63"/>
      <c r="T371" s="64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130</v>
      </c>
      <c r="AU371" s="16" t="s">
        <v>82</v>
      </c>
    </row>
    <row r="372" spans="1:65" s="2" customFormat="1" ht="11.25">
      <c r="A372" s="33"/>
      <c r="B372" s="34"/>
      <c r="C372" s="35"/>
      <c r="D372" s="190" t="s">
        <v>132</v>
      </c>
      <c r="E372" s="35"/>
      <c r="F372" s="191" t="s">
        <v>595</v>
      </c>
      <c r="G372" s="35"/>
      <c r="H372" s="35"/>
      <c r="I372" s="187"/>
      <c r="J372" s="35"/>
      <c r="K372" s="35"/>
      <c r="L372" s="38"/>
      <c r="M372" s="188"/>
      <c r="N372" s="189"/>
      <c r="O372" s="63"/>
      <c r="P372" s="63"/>
      <c r="Q372" s="63"/>
      <c r="R372" s="63"/>
      <c r="S372" s="63"/>
      <c r="T372" s="64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132</v>
      </c>
      <c r="AU372" s="16" t="s">
        <v>82</v>
      </c>
    </row>
    <row r="373" spans="1:65" s="13" customFormat="1" ht="11.25">
      <c r="B373" s="192"/>
      <c r="C373" s="193"/>
      <c r="D373" s="185" t="s">
        <v>134</v>
      </c>
      <c r="E373" s="194" t="s">
        <v>19</v>
      </c>
      <c r="F373" s="195" t="s">
        <v>596</v>
      </c>
      <c r="G373" s="193"/>
      <c r="H373" s="196">
        <v>0.192</v>
      </c>
      <c r="I373" s="197"/>
      <c r="J373" s="193"/>
      <c r="K373" s="193"/>
      <c r="L373" s="198"/>
      <c r="M373" s="199"/>
      <c r="N373" s="200"/>
      <c r="O373" s="200"/>
      <c r="P373" s="200"/>
      <c r="Q373" s="200"/>
      <c r="R373" s="200"/>
      <c r="S373" s="200"/>
      <c r="T373" s="201"/>
      <c r="AT373" s="202" t="s">
        <v>134</v>
      </c>
      <c r="AU373" s="202" t="s">
        <v>82</v>
      </c>
      <c r="AV373" s="13" t="s">
        <v>82</v>
      </c>
      <c r="AW373" s="13" t="s">
        <v>33</v>
      </c>
      <c r="AX373" s="13" t="s">
        <v>79</v>
      </c>
      <c r="AY373" s="202" t="s">
        <v>121</v>
      </c>
    </row>
    <row r="374" spans="1:65" s="2" customFormat="1" ht="16.5" customHeight="1">
      <c r="A374" s="33"/>
      <c r="B374" s="34"/>
      <c r="C374" s="172" t="s">
        <v>597</v>
      </c>
      <c r="D374" s="172" t="s">
        <v>123</v>
      </c>
      <c r="E374" s="173" t="s">
        <v>598</v>
      </c>
      <c r="F374" s="174" t="s">
        <v>599</v>
      </c>
      <c r="G374" s="175" t="s">
        <v>126</v>
      </c>
      <c r="H374" s="176">
        <v>72.38</v>
      </c>
      <c r="I374" s="177"/>
      <c r="J374" s="178">
        <f>ROUND(I374*H374,2)</f>
        <v>0</v>
      </c>
      <c r="K374" s="174" t="s">
        <v>127</v>
      </c>
      <c r="L374" s="38"/>
      <c r="M374" s="179" t="s">
        <v>19</v>
      </c>
      <c r="N374" s="180" t="s">
        <v>42</v>
      </c>
      <c r="O374" s="63"/>
      <c r="P374" s="181">
        <f>O374*H374</f>
        <v>0</v>
      </c>
      <c r="Q374" s="181">
        <v>0.24532999999999999</v>
      </c>
      <c r="R374" s="181">
        <f>Q374*H374</f>
        <v>17.756985399999998</v>
      </c>
      <c r="S374" s="181">
        <v>0</v>
      </c>
      <c r="T374" s="18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83" t="s">
        <v>128</v>
      </c>
      <c r="AT374" s="183" t="s">
        <v>123</v>
      </c>
      <c r="AU374" s="183" t="s">
        <v>82</v>
      </c>
      <c r="AY374" s="16" t="s">
        <v>121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16" t="s">
        <v>79</v>
      </c>
      <c r="BK374" s="184">
        <f>ROUND(I374*H374,2)</f>
        <v>0</v>
      </c>
      <c r="BL374" s="16" t="s">
        <v>128</v>
      </c>
      <c r="BM374" s="183" t="s">
        <v>600</v>
      </c>
    </row>
    <row r="375" spans="1:65" s="2" customFormat="1" ht="11.25">
      <c r="A375" s="33"/>
      <c r="B375" s="34"/>
      <c r="C375" s="35"/>
      <c r="D375" s="185" t="s">
        <v>130</v>
      </c>
      <c r="E375" s="35"/>
      <c r="F375" s="186" t="s">
        <v>601</v>
      </c>
      <c r="G375" s="35"/>
      <c r="H375" s="35"/>
      <c r="I375" s="187"/>
      <c r="J375" s="35"/>
      <c r="K375" s="35"/>
      <c r="L375" s="38"/>
      <c r="M375" s="188"/>
      <c r="N375" s="189"/>
      <c r="O375" s="63"/>
      <c r="P375" s="63"/>
      <c r="Q375" s="63"/>
      <c r="R375" s="63"/>
      <c r="S375" s="63"/>
      <c r="T375" s="64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130</v>
      </c>
      <c r="AU375" s="16" t="s">
        <v>82</v>
      </c>
    </row>
    <row r="376" spans="1:65" s="2" customFormat="1" ht="11.25">
      <c r="A376" s="33"/>
      <c r="B376" s="34"/>
      <c r="C376" s="35"/>
      <c r="D376" s="190" t="s">
        <v>132</v>
      </c>
      <c r="E376" s="35"/>
      <c r="F376" s="191" t="s">
        <v>602</v>
      </c>
      <c r="G376" s="35"/>
      <c r="H376" s="35"/>
      <c r="I376" s="187"/>
      <c r="J376" s="35"/>
      <c r="K376" s="35"/>
      <c r="L376" s="38"/>
      <c r="M376" s="188"/>
      <c r="N376" s="189"/>
      <c r="O376" s="63"/>
      <c r="P376" s="63"/>
      <c r="Q376" s="63"/>
      <c r="R376" s="63"/>
      <c r="S376" s="63"/>
      <c r="T376" s="64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132</v>
      </c>
      <c r="AU376" s="16" t="s">
        <v>82</v>
      </c>
    </row>
    <row r="377" spans="1:65" s="2" customFormat="1" ht="19.5">
      <c r="A377" s="33"/>
      <c r="B377" s="34"/>
      <c r="C377" s="35"/>
      <c r="D377" s="185" t="s">
        <v>348</v>
      </c>
      <c r="E377" s="35"/>
      <c r="F377" s="203" t="s">
        <v>603</v>
      </c>
      <c r="G377" s="35"/>
      <c r="H377" s="35"/>
      <c r="I377" s="187"/>
      <c r="J377" s="35"/>
      <c r="K377" s="35"/>
      <c r="L377" s="38"/>
      <c r="M377" s="188"/>
      <c r="N377" s="189"/>
      <c r="O377" s="63"/>
      <c r="P377" s="63"/>
      <c r="Q377" s="63"/>
      <c r="R377" s="63"/>
      <c r="S377" s="63"/>
      <c r="T377" s="64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6" t="s">
        <v>348</v>
      </c>
      <c r="AU377" s="16" t="s">
        <v>82</v>
      </c>
    </row>
    <row r="378" spans="1:65" s="13" customFormat="1" ht="11.25">
      <c r="B378" s="192"/>
      <c r="C378" s="193"/>
      <c r="D378" s="185" t="s">
        <v>134</v>
      </c>
      <c r="E378" s="194" t="s">
        <v>19</v>
      </c>
      <c r="F378" s="195" t="s">
        <v>604</v>
      </c>
      <c r="G378" s="193"/>
      <c r="H378" s="196">
        <v>50.78</v>
      </c>
      <c r="I378" s="197"/>
      <c r="J378" s="193"/>
      <c r="K378" s="193"/>
      <c r="L378" s="198"/>
      <c r="M378" s="199"/>
      <c r="N378" s="200"/>
      <c r="O378" s="200"/>
      <c r="P378" s="200"/>
      <c r="Q378" s="200"/>
      <c r="R378" s="200"/>
      <c r="S378" s="200"/>
      <c r="T378" s="201"/>
      <c r="AT378" s="202" t="s">
        <v>134</v>
      </c>
      <c r="AU378" s="202" t="s">
        <v>82</v>
      </c>
      <c r="AV378" s="13" t="s">
        <v>82</v>
      </c>
      <c r="AW378" s="13" t="s">
        <v>33</v>
      </c>
      <c r="AX378" s="13" t="s">
        <v>71</v>
      </c>
      <c r="AY378" s="202" t="s">
        <v>121</v>
      </c>
    </row>
    <row r="379" spans="1:65" s="13" customFormat="1" ht="11.25">
      <c r="B379" s="192"/>
      <c r="C379" s="193"/>
      <c r="D379" s="185" t="s">
        <v>134</v>
      </c>
      <c r="E379" s="194" t="s">
        <v>19</v>
      </c>
      <c r="F379" s="195" t="s">
        <v>605</v>
      </c>
      <c r="G379" s="193"/>
      <c r="H379" s="196">
        <v>21.6</v>
      </c>
      <c r="I379" s="197"/>
      <c r="J379" s="193"/>
      <c r="K379" s="193"/>
      <c r="L379" s="198"/>
      <c r="M379" s="199"/>
      <c r="N379" s="200"/>
      <c r="O379" s="200"/>
      <c r="P379" s="200"/>
      <c r="Q379" s="200"/>
      <c r="R379" s="200"/>
      <c r="S379" s="200"/>
      <c r="T379" s="201"/>
      <c r="AT379" s="202" t="s">
        <v>134</v>
      </c>
      <c r="AU379" s="202" t="s">
        <v>82</v>
      </c>
      <c r="AV379" s="13" t="s">
        <v>82</v>
      </c>
      <c r="AW379" s="13" t="s">
        <v>33</v>
      </c>
      <c r="AX379" s="13" t="s">
        <v>71</v>
      </c>
      <c r="AY379" s="202" t="s">
        <v>121</v>
      </c>
    </row>
    <row r="380" spans="1:65" s="2" customFormat="1" ht="16.5" customHeight="1">
      <c r="A380" s="33"/>
      <c r="B380" s="34"/>
      <c r="C380" s="172" t="s">
        <v>606</v>
      </c>
      <c r="D380" s="172" t="s">
        <v>123</v>
      </c>
      <c r="E380" s="173" t="s">
        <v>607</v>
      </c>
      <c r="F380" s="174" t="s">
        <v>608</v>
      </c>
      <c r="G380" s="175" t="s">
        <v>126</v>
      </c>
      <c r="H380" s="176">
        <v>27</v>
      </c>
      <c r="I380" s="177"/>
      <c r="J380" s="178">
        <f>ROUND(I380*H380,2)</f>
        <v>0</v>
      </c>
      <c r="K380" s="174" t="s">
        <v>127</v>
      </c>
      <c r="L380" s="38"/>
      <c r="M380" s="179" t="s">
        <v>19</v>
      </c>
      <c r="N380" s="180" t="s">
        <v>42</v>
      </c>
      <c r="O380" s="63"/>
      <c r="P380" s="181">
        <f>O380*H380</f>
        <v>0</v>
      </c>
      <c r="Q380" s="181">
        <v>0.15679999999999999</v>
      </c>
      <c r="R380" s="181">
        <f>Q380*H380</f>
        <v>4.2336</v>
      </c>
      <c r="S380" s="181">
        <v>0</v>
      </c>
      <c r="T380" s="18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83" t="s">
        <v>128</v>
      </c>
      <c r="AT380" s="183" t="s">
        <v>123</v>
      </c>
      <c r="AU380" s="183" t="s">
        <v>82</v>
      </c>
      <c r="AY380" s="16" t="s">
        <v>121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6" t="s">
        <v>79</v>
      </c>
      <c r="BK380" s="184">
        <f>ROUND(I380*H380,2)</f>
        <v>0</v>
      </c>
      <c r="BL380" s="16" t="s">
        <v>128</v>
      </c>
      <c r="BM380" s="183" t="s">
        <v>609</v>
      </c>
    </row>
    <row r="381" spans="1:65" s="2" customFormat="1" ht="11.25">
      <c r="A381" s="33"/>
      <c r="B381" s="34"/>
      <c r="C381" s="35"/>
      <c r="D381" s="185" t="s">
        <v>130</v>
      </c>
      <c r="E381" s="35"/>
      <c r="F381" s="186" t="s">
        <v>610</v>
      </c>
      <c r="G381" s="35"/>
      <c r="H381" s="35"/>
      <c r="I381" s="187"/>
      <c r="J381" s="35"/>
      <c r="K381" s="35"/>
      <c r="L381" s="38"/>
      <c r="M381" s="188"/>
      <c r="N381" s="189"/>
      <c r="O381" s="63"/>
      <c r="P381" s="63"/>
      <c r="Q381" s="63"/>
      <c r="R381" s="63"/>
      <c r="S381" s="63"/>
      <c r="T381" s="64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6" t="s">
        <v>130</v>
      </c>
      <c r="AU381" s="16" t="s">
        <v>82</v>
      </c>
    </row>
    <row r="382" spans="1:65" s="2" customFormat="1" ht="11.25">
      <c r="A382" s="33"/>
      <c r="B382" s="34"/>
      <c r="C382" s="35"/>
      <c r="D382" s="190" t="s">
        <v>132</v>
      </c>
      <c r="E382" s="35"/>
      <c r="F382" s="191" t="s">
        <v>611</v>
      </c>
      <c r="G382" s="35"/>
      <c r="H382" s="35"/>
      <c r="I382" s="187"/>
      <c r="J382" s="35"/>
      <c r="K382" s="35"/>
      <c r="L382" s="38"/>
      <c r="M382" s="188"/>
      <c r="N382" s="189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132</v>
      </c>
      <c r="AU382" s="16" t="s">
        <v>82</v>
      </c>
    </row>
    <row r="383" spans="1:65" s="13" customFormat="1" ht="11.25">
      <c r="B383" s="192"/>
      <c r="C383" s="193"/>
      <c r="D383" s="185" t="s">
        <v>134</v>
      </c>
      <c r="E383" s="194" t="s">
        <v>19</v>
      </c>
      <c r="F383" s="195" t="s">
        <v>612</v>
      </c>
      <c r="G383" s="193"/>
      <c r="H383" s="196">
        <v>27</v>
      </c>
      <c r="I383" s="197"/>
      <c r="J383" s="193"/>
      <c r="K383" s="193"/>
      <c r="L383" s="198"/>
      <c r="M383" s="199"/>
      <c r="N383" s="200"/>
      <c r="O383" s="200"/>
      <c r="P383" s="200"/>
      <c r="Q383" s="200"/>
      <c r="R383" s="200"/>
      <c r="S383" s="200"/>
      <c r="T383" s="201"/>
      <c r="AT383" s="202" t="s">
        <v>134</v>
      </c>
      <c r="AU383" s="202" t="s">
        <v>82</v>
      </c>
      <c r="AV383" s="13" t="s">
        <v>82</v>
      </c>
      <c r="AW383" s="13" t="s">
        <v>33</v>
      </c>
      <c r="AX383" s="13" t="s">
        <v>79</v>
      </c>
      <c r="AY383" s="202" t="s">
        <v>121</v>
      </c>
    </row>
    <row r="384" spans="1:65" s="2" customFormat="1" ht="16.5" customHeight="1">
      <c r="A384" s="33"/>
      <c r="B384" s="34"/>
      <c r="C384" s="172" t="s">
        <v>613</v>
      </c>
      <c r="D384" s="172" t="s">
        <v>123</v>
      </c>
      <c r="E384" s="173" t="s">
        <v>614</v>
      </c>
      <c r="F384" s="174" t="s">
        <v>615</v>
      </c>
      <c r="G384" s="175" t="s">
        <v>188</v>
      </c>
      <c r="H384" s="176">
        <v>372.32499999999999</v>
      </c>
      <c r="I384" s="177"/>
      <c r="J384" s="178">
        <f>ROUND(I384*H384,2)</f>
        <v>0</v>
      </c>
      <c r="K384" s="174" t="s">
        <v>127</v>
      </c>
      <c r="L384" s="38"/>
      <c r="M384" s="179" t="s">
        <v>19</v>
      </c>
      <c r="N384" s="180" t="s">
        <v>42</v>
      </c>
      <c r="O384" s="63"/>
      <c r="P384" s="181">
        <f>O384*H384</f>
        <v>0</v>
      </c>
      <c r="Q384" s="181">
        <v>2.13408</v>
      </c>
      <c r="R384" s="181">
        <f>Q384*H384</f>
        <v>794.57133599999997</v>
      </c>
      <c r="S384" s="181">
        <v>0</v>
      </c>
      <c r="T384" s="18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83" t="s">
        <v>128</v>
      </c>
      <c r="AT384" s="183" t="s">
        <v>123</v>
      </c>
      <c r="AU384" s="183" t="s">
        <v>82</v>
      </c>
      <c r="AY384" s="16" t="s">
        <v>121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6" t="s">
        <v>79</v>
      </c>
      <c r="BK384" s="184">
        <f>ROUND(I384*H384,2)</f>
        <v>0</v>
      </c>
      <c r="BL384" s="16" t="s">
        <v>128</v>
      </c>
      <c r="BM384" s="183" t="s">
        <v>616</v>
      </c>
    </row>
    <row r="385" spans="1:65" s="2" customFormat="1" ht="11.25">
      <c r="A385" s="33"/>
      <c r="B385" s="34"/>
      <c r="C385" s="35"/>
      <c r="D385" s="185" t="s">
        <v>130</v>
      </c>
      <c r="E385" s="35"/>
      <c r="F385" s="186" t="s">
        <v>617</v>
      </c>
      <c r="G385" s="35"/>
      <c r="H385" s="35"/>
      <c r="I385" s="187"/>
      <c r="J385" s="35"/>
      <c r="K385" s="35"/>
      <c r="L385" s="38"/>
      <c r="M385" s="188"/>
      <c r="N385" s="189"/>
      <c r="O385" s="63"/>
      <c r="P385" s="63"/>
      <c r="Q385" s="63"/>
      <c r="R385" s="63"/>
      <c r="S385" s="63"/>
      <c r="T385" s="64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6" t="s">
        <v>130</v>
      </c>
      <c r="AU385" s="16" t="s">
        <v>82</v>
      </c>
    </row>
    <row r="386" spans="1:65" s="2" customFormat="1" ht="11.25">
      <c r="A386" s="33"/>
      <c r="B386" s="34"/>
      <c r="C386" s="35"/>
      <c r="D386" s="190" t="s">
        <v>132</v>
      </c>
      <c r="E386" s="35"/>
      <c r="F386" s="191" t="s">
        <v>618</v>
      </c>
      <c r="G386" s="35"/>
      <c r="H386" s="35"/>
      <c r="I386" s="187"/>
      <c r="J386" s="35"/>
      <c r="K386" s="35"/>
      <c r="L386" s="38"/>
      <c r="M386" s="188"/>
      <c r="N386" s="189"/>
      <c r="O386" s="63"/>
      <c r="P386" s="63"/>
      <c r="Q386" s="63"/>
      <c r="R386" s="63"/>
      <c r="S386" s="63"/>
      <c r="T386" s="64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132</v>
      </c>
      <c r="AU386" s="16" t="s">
        <v>82</v>
      </c>
    </row>
    <row r="387" spans="1:65" s="13" customFormat="1" ht="11.25">
      <c r="B387" s="192"/>
      <c r="C387" s="193"/>
      <c r="D387" s="185" t="s">
        <v>134</v>
      </c>
      <c r="E387" s="194" t="s">
        <v>19</v>
      </c>
      <c r="F387" s="195" t="s">
        <v>209</v>
      </c>
      <c r="G387" s="193"/>
      <c r="H387" s="196">
        <v>11.584</v>
      </c>
      <c r="I387" s="197"/>
      <c r="J387" s="193"/>
      <c r="K387" s="193"/>
      <c r="L387" s="198"/>
      <c r="M387" s="199"/>
      <c r="N387" s="200"/>
      <c r="O387" s="200"/>
      <c r="P387" s="200"/>
      <c r="Q387" s="200"/>
      <c r="R387" s="200"/>
      <c r="S387" s="200"/>
      <c r="T387" s="201"/>
      <c r="AT387" s="202" t="s">
        <v>134</v>
      </c>
      <c r="AU387" s="202" t="s">
        <v>82</v>
      </c>
      <c r="AV387" s="13" t="s">
        <v>82</v>
      </c>
      <c r="AW387" s="13" t="s">
        <v>33</v>
      </c>
      <c r="AX387" s="13" t="s">
        <v>71</v>
      </c>
      <c r="AY387" s="202" t="s">
        <v>121</v>
      </c>
    </row>
    <row r="388" spans="1:65" s="13" customFormat="1" ht="11.25">
      <c r="B388" s="192"/>
      <c r="C388" s="193"/>
      <c r="D388" s="185" t="s">
        <v>134</v>
      </c>
      <c r="E388" s="194" t="s">
        <v>19</v>
      </c>
      <c r="F388" s="195" t="s">
        <v>619</v>
      </c>
      <c r="G388" s="193"/>
      <c r="H388" s="196">
        <v>33.741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134</v>
      </c>
      <c r="AU388" s="202" t="s">
        <v>82</v>
      </c>
      <c r="AV388" s="13" t="s">
        <v>82</v>
      </c>
      <c r="AW388" s="13" t="s">
        <v>33</v>
      </c>
      <c r="AX388" s="13" t="s">
        <v>71</v>
      </c>
      <c r="AY388" s="202" t="s">
        <v>121</v>
      </c>
    </row>
    <row r="389" spans="1:65" s="13" customFormat="1" ht="11.25">
      <c r="B389" s="192"/>
      <c r="C389" s="193"/>
      <c r="D389" s="185" t="s">
        <v>134</v>
      </c>
      <c r="E389" s="194" t="s">
        <v>19</v>
      </c>
      <c r="F389" s="195" t="s">
        <v>620</v>
      </c>
      <c r="G389" s="193"/>
      <c r="H389" s="196">
        <v>327</v>
      </c>
      <c r="I389" s="197"/>
      <c r="J389" s="193"/>
      <c r="K389" s="193"/>
      <c r="L389" s="198"/>
      <c r="M389" s="199"/>
      <c r="N389" s="200"/>
      <c r="O389" s="200"/>
      <c r="P389" s="200"/>
      <c r="Q389" s="200"/>
      <c r="R389" s="200"/>
      <c r="S389" s="200"/>
      <c r="T389" s="201"/>
      <c r="AT389" s="202" t="s">
        <v>134</v>
      </c>
      <c r="AU389" s="202" t="s">
        <v>82</v>
      </c>
      <c r="AV389" s="13" t="s">
        <v>82</v>
      </c>
      <c r="AW389" s="13" t="s">
        <v>33</v>
      </c>
      <c r="AX389" s="13" t="s">
        <v>71</v>
      </c>
      <c r="AY389" s="202" t="s">
        <v>121</v>
      </c>
    </row>
    <row r="390" spans="1:65" s="2" customFormat="1" ht="16.5" customHeight="1">
      <c r="A390" s="33"/>
      <c r="B390" s="34"/>
      <c r="C390" s="172" t="s">
        <v>621</v>
      </c>
      <c r="D390" s="172" t="s">
        <v>123</v>
      </c>
      <c r="E390" s="173" t="s">
        <v>622</v>
      </c>
      <c r="F390" s="174" t="s">
        <v>623</v>
      </c>
      <c r="G390" s="175" t="s">
        <v>126</v>
      </c>
      <c r="H390" s="176">
        <v>565.16</v>
      </c>
      <c r="I390" s="177"/>
      <c r="J390" s="178">
        <f>ROUND(I390*H390,2)</f>
        <v>0</v>
      </c>
      <c r="K390" s="174" t="s">
        <v>127</v>
      </c>
      <c r="L390" s="38"/>
      <c r="M390" s="179" t="s">
        <v>19</v>
      </c>
      <c r="N390" s="180" t="s">
        <v>42</v>
      </c>
      <c r="O390" s="63"/>
      <c r="P390" s="181">
        <f>O390*H390</f>
        <v>0</v>
      </c>
      <c r="Q390" s="181">
        <v>0</v>
      </c>
      <c r="R390" s="181">
        <f>Q390*H390</f>
        <v>0</v>
      </c>
      <c r="S390" s="181">
        <v>0</v>
      </c>
      <c r="T390" s="18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83" t="s">
        <v>128</v>
      </c>
      <c r="AT390" s="183" t="s">
        <v>123</v>
      </c>
      <c r="AU390" s="183" t="s">
        <v>82</v>
      </c>
      <c r="AY390" s="16" t="s">
        <v>121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6" t="s">
        <v>79</v>
      </c>
      <c r="BK390" s="184">
        <f>ROUND(I390*H390,2)</f>
        <v>0</v>
      </c>
      <c r="BL390" s="16" t="s">
        <v>128</v>
      </c>
      <c r="BM390" s="183" t="s">
        <v>624</v>
      </c>
    </row>
    <row r="391" spans="1:65" s="2" customFormat="1" ht="19.5">
      <c r="A391" s="33"/>
      <c r="B391" s="34"/>
      <c r="C391" s="35"/>
      <c r="D391" s="185" t="s">
        <v>130</v>
      </c>
      <c r="E391" s="35"/>
      <c r="F391" s="186" t="s">
        <v>625</v>
      </c>
      <c r="G391" s="35"/>
      <c r="H391" s="35"/>
      <c r="I391" s="187"/>
      <c r="J391" s="35"/>
      <c r="K391" s="35"/>
      <c r="L391" s="38"/>
      <c r="M391" s="188"/>
      <c r="N391" s="189"/>
      <c r="O391" s="63"/>
      <c r="P391" s="63"/>
      <c r="Q391" s="63"/>
      <c r="R391" s="63"/>
      <c r="S391" s="63"/>
      <c r="T391" s="64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130</v>
      </c>
      <c r="AU391" s="16" t="s">
        <v>82</v>
      </c>
    </row>
    <row r="392" spans="1:65" s="2" customFormat="1" ht="11.25">
      <c r="A392" s="33"/>
      <c r="B392" s="34"/>
      <c r="C392" s="35"/>
      <c r="D392" s="190" t="s">
        <v>132</v>
      </c>
      <c r="E392" s="35"/>
      <c r="F392" s="191" t="s">
        <v>626</v>
      </c>
      <c r="G392" s="35"/>
      <c r="H392" s="35"/>
      <c r="I392" s="187"/>
      <c r="J392" s="35"/>
      <c r="K392" s="35"/>
      <c r="L392" s="38"/>
      <c r="M392" s="188"/>
      <c r="N392" s="189"/>
      <c r="O392" s="63"/>
      <c r="P392" s="63"/>
      <c r="Q392" s="63"/>
      <c r="R392" s="63"/>
      <c r="S392" s="63"/>
      <c r="T392" s="64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132</v>
      </c>
      <c r="AU392" s="16" t="s">
        <v>82</v>
      </c>
    </row>
    <row r="393" spans="1:65" s="13" customFormat="1" ht="11.25">
      <c r="B393" s="192"/>
      <c r="C393" s="193"/>
      <c r="D393" s="185" t="s">
        <v>134</v>
      </c>
      <c r="E393" s="194" t="s">
        <v>19</v>
      </c>
      <c r="F393" s="195" t="s">
        <v>627</v>
      </c>
      <c r="G393" s="193"/>
      <c r="H393" s="196">
        <v>20.16</v>
      </c>
      <c r="I393" s="197"/>
      <c r="J393" s="193"/>
      <c r="K393" s="193"/>
      <c r="L393" s="198"/>
      <c r="M393" s="199"/>
      <c r="N393" s="200"/>
      <c r="O393" s="200"/>
      <c r="P393" s="200"/>
      <c r="Q393" s="200"/>
      <c r="R393" s="200"/>
      <c r="S393" s="200"/>
      <c r="T393" s="201"/>
      <c r="AT393" s="202" t="s">
        <v>134</v>
      </c>
      <c r="AU393" s="202" t="s">
        <v>82</v>
      </c>
      <c r="AV393" s="13" t="s">
        <v>82</v>
      </c>
      <c r="AW393" s="13" t="s">
        <v>33</v>
      </c>
      <c r="AX393" s="13" t="s">
        <v>71</v>
      </c>
      <c r="AY393" s="202" t="s">
        <v>121</v>
      </c>
    </row>
    <row r="394" spans="1:65" s="13" customFormat="1" ht="11.25">
      <c r="B394" s="192"/>
      <c r="C394" s="193"/>
      <c r="D394" s="185" t="s">
        <v>134</v>
      </c>
      <c r="E394" s="194" t="s">
        <v>19</v>
      </c>
      <c r="F394" s="195" t="s">
        <v>628</v>
      </c>
      <c r="G394" s="193"/>
      <c r="H394" s="196">
        <v>545</v>
      </c>
      <c r="I394" s="197"/>
      <c r="J394" s="193"/>
      <c r="K394" s="193"/>
      <c r="L394" s="198"/>
      <c r="M394" s="199"/>
      <c r="N394" s="200"/>
      <c r="O394" s="200"/>
      <c r="P394" s="200"/>
      <c r="Q394" s="200"/>
      <c r="R394" s="200"/>
      <c r="S394" s="200"/>
      <c r="T394" s="201"/>
      <c r="AT394" s="202" t="s">
        <v>134</v>
      </c>
      <c r="AU394" s="202" t="s">
        <v>82</v>
      </c>
      <c r="AV394" s="13" t="s">
        <v>82</v>
      </c>
      <c r="AW394" s="13" t="s">
        <v>33</v>
      </c>
      <c r="AX394" s="13" t="s">
        <v>71</v>
      </c>
      <c r="AY394" s="202" t="s">
        <v>121</v>
      </c>
    </row>
    <row r="395" spans="1:65" s="2" customFormat="1" ht="16.5" customHeight="1">
      <c r="A395" s="33"/>
      <c r="B395" s="34"/>
      <c r="C395" s="172" t="s">
        <v>629</v>
      </c>
      <c r="D395" s="172" t="s">
        <v>123</v>
      </c>
      <c r="E395" s="173" t="s">
        <v>630</v>
      </c>
      <c r="F395" s="174" t="s">
        <v>631</v>
      </c>
      <c r="G395" s="175" t="s">
        <v>126</v>
      </c>
      <c r="H395" s="176">
        <v>66.5</v>
      </c>
      <c r="I395" s="177"/>
      <c r="J395" s="178">
        <f>ROUND(I395*H395,2)</f>
        <v>0</v>
      </c>
      <c r="K395" s="174" t="s">
        <v>127</v>
      </c>
      <c r="L395" s="38"/>
      <c r="M395" s="179" t="s">
        <v>19</v>
      </c>
      <c r="N395" s="180" t="s">
        <v>42</v>
      </c>
      <c r="O395" s="63"/>
      <c r="P395" s="181">
        <f>O395*H395</f>
        <v>0</v>
      </c>
      <c r="Q395" s="181">
        <v>0.82326999999999995</v>
      </c>
      <c r="R395" s="181">
        <f>Q395*H395</f>
        <v>54.747454999999995</v>
      </c>
      <c r="S395" s="181">
        <v>0</v>
      </c>
      <c r="T395" s="182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83" t="s">
        <v>128</v>
      </c>
      <c r="AT395" s="183" t="s">
        <v>123</v>
      </c>
      <c r="AU395" s="183" t="s">
        <v>82</v>
      </c>
      <c r="AY395" s="16" t="s">
        <v>121</v>
      </c>
      <c r="BE395" s="184">
        <f>IF(N395="základní",J395,0)</f>
        <v>0</v>
      </c>
      <c r="BF395" s="184">
        <f>IF(N395="snížená",J395,0)</f>
        <v>0</v>
      </c>
      <c r="BG395" s="184">
        <f>IF(N395="zákl. přenesená",J395,0)</f>
        <v>0</v>
      </c>
      <c r="BH395" s="184">
        <f>IF(N395="sníž. přenesená",J395,0)</f>
        <v>0</v>
      </c>
      <c r="BI395" s="184">
        <f>IF(N395="nulová",J395,0)</f>
        <v>0</v>
      </c>
      <c r="BJ395" s="16" t="s">
        <v>79</v>
      </c>
      <c r="BK395" s="184">
        <f>ROUND(I395*H395,2)</f>
        <v>0</v>
      </c>
      <c r="BL395" s="16" t="s">
        <v>128</v>
      </c>
      <c r="BM395" s="183" t="s">
        <v>632</v>
      </c>
    </row>
    <row r="396" spans="1:65" s="2" customFormat="1" ht="11.25">
      <c r="A396" s="33"/>
      <c r="B396" s="34"/>
      <c r="C396" s="35"/>
      <c r="D396" s="185" t="s">
        <v>130</v>
      </c>
      <c r="E396" s="35"/>
      <c r="F396" s="186" t="s">
        <v>633</v>
      </c>
      <c r="G396" s="35"/>
      <c r="H396" s="35"/>
      <c r="I396" s="187"/>
      <c r="J396" s="35"/>
      <c r="K396" s="35"/>
      <c r="L396" s="38"/>
      <c r="M396" s="188"/>
      <c r="N396" s="189"/>
      <c r="O396" s="63"/>
      <c r="P396" s="63"/>
      <c r="Q396" s="63"/>
      <c r="R396" s="63"/>
      <c r="S396" s="63"/>
      <c r="T396" s="64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130</v>
      </c>
      <c r="AU396" s="16" t="s">
        <v>82</v>
      </c>
    </row>
    <row r="397" spans="1:65" s="2" customFormat="1" ht="11.25">
      <c r="A397" s="33"/>
      <c r="B397" s="34"/>
      <c r="C397" s="35"/>
      <c r="D397" s="190" t="s">
        <v>132</v>
      </c>
      <c r="E397" s="35"/>
      <c r="F397" s="191" t="s">
        <v>634</v>
      </c>
      <c r="G397" s="35"/>
      <c r="H397" s="35"/>
      <c r="I397" s="187"/>
      <c r="J397" s="35"/>
      <c r="K397" s="35"/>
      <c r="L397" s="38"/>
      <c r="M397" s="188"/>
      <c r="N397" s="189"/>
      <c r="O397" s="63"/>
      <c r="P397" s="63"/>
      <c r="Q397" s="63"/>
      <c r="R397" s="63"/>
      <c r="S397" s="63"/>
      <c r="T397" s="64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6" t="s">
        <v>132</v>
      </c>
      <c r="AU397" s="16" t="s">
        <v>82</v>
      </c>
    </row>
    <row r="398" spans="1:65" s="13" customFormat="1" ht="11.25">
      <c r="B398" s="192"/>
      <c r="C398" s="193"/>
      <c r="D398" s="185" t="s">
        <v>134</v>
      </c>
      <c r="E398" s="194" t="s">
        <v>19</v>
      </c>
      <c r="F398" s="195" t="s">
        <v>635</v>
      </c>
      <c r="G398" s="193"/>
      <c r="H398" s="196">
        <v>44.9</v>
      </c>
      <c r="I398" s="197"/>
      <c r="J398" s="193"/>
      <c r="K398" s="193"/>
      <c r="L398" s="198"/>
      <c r="M398" s="199"/>
      <c r="N398" s="200"/>
      <c r="O398" s="200"/>
      <c r="P398" s="200"/>
      <c r="Q398" s="200"/>
      <c r="R398" s="200"/>
      <c r="S398" s="200"/>
      <c r="T398" s="201"/>
      <c r="AT398" s="202" t="s">
        <v>134</v>
      </c>
      <c r="AU398" s="202" t="s">
        <v>82</v>
      </c>
      <c r="AV398" s="13" t="s">
        <v>82</v>
      </c>
      <c r="AW398" s="13" t="s">
        <v>33</v>
      </c>
      <c r="AX398" s="13" t="s">
        <v>71</v>
      </c>
      <c r="AY398" s="202" t="s">
        <v>121</v>
      </c>
    </row>
    <row r="399" spans="1:65" s="13" customFormat="1" ht="11.25">
      <c r="B399" s="192"/>
      <c r="C399" s="193"/>
      <c r="D399" s="185" t="s">
        <v>134</v>
      </c>
      <c r="E399" s="194" t="s">
        <v>19</v>
      </c>
      <c r="F399" s="195" t="s">
        <v>605</v>
      </c>
      <c r="G399" s="193"/>
      <c r="H399" s="196">
        <v>21.6</v>
      </c>
      <c r="I399" s="197"/>
      <c r="J399" s="193"/>
      <c r="K399" s="193"/>
      <c r="L399" s="198"/>
      <c r="M399" s="199"/>
      <c r="N399" s="200"/>
      <c r="O399" s="200"/>
      <c r="P399" s="200"/>
      <c r="Q399" s="200"/>
      <c r="R399" s="200"/>
      <c r="S399" s="200"/>
      <c r="T399" s="201"/>
      <c r="AT399" s="202" t="s">
        <v>134</v>
      </c>
      <c r="AU399" s="202" t="s">
        <v>82</v>
      </c>
      <c r="AV399" s="13" t="s">
        <v>82</v>
      </c>
      <c r="AW399" s="13" t="s">
        <v>33</v>
      </c>
      <c r="AX399" s="13" t="s">
        <v>71</v>
      </c>
      <c r="AY399" s="202" t="s">
        <v>121</v>
      </c>
    </row>
    <row r="400" spans="1:65" s="12" customFormat="1" ht="22.9" customHeight="1">
      <c r="B400" s="156"/>
      <c r="C400" s="157"/>
      <c r="D400" s="158" t="s">
        <v>70</v>
      </c>
      <c r="E400" s="170" t="s">
        <v>154</v>
      </c>
      <c r="F400" s="170" t="s">
        <v>636</v>
      </c>
      <c r="G400" s="157"/>
      <c r="H400" s="157"/>
      <c r="I400" s="160"/>
      <c r="J400" s="171">
        <f>BK400</f>
        <v>0</v>
      </c>
      <c r="K400" s="157"/>
      <c r="L400" s="162"/>
      <c r="M400" s="163"/>
      <c r="N400" s="164"/>
      <c r="O400" s="164"/>
      <c r="P400" s="165">
        <f>SUM(P401:P448)</f>
        <v>0</v>
      </c>
      <c r="Q400" s="164"/>
      <c r="R400" s="165">
        <f>SUM(R401:R448)</f>
        <v>6098.8058260000007</v>
      </c>
      <c r="S400" s="164"/>
      <c r="T400" s="166">
        <f>SUM(T401:T448)</f>
        <v>0</v>
      </c>
      <c r="AR400" s="167" t="s">
        <v>79</v>
      </c>
      <c r="AT400" s="168" t="s">
        <v>70</v>
      </c>
      <c r="AU400" s="168" t="s">
        <v>79</v>
      </c>
      <c r="AY400" s="167" t="s">
        <v>121</v>
      </c>
      <c r="BK400" s="169">
        <f>SUM(BK401:BK448)</f>
        <v>0</v>
      </c>
    </row>
    <row r="401" spans="1:65" s="2" customFormat="1" ht="24.2" customHeight="1">
      <c r="A401" s="33"/>
      <c r="B401" s="34"/>
      <c r="C401" s="172" t="s">
        <v>637</v>
      </c>
      <c r="D401" s="172" t="s">
        <v>123</v>
      </c>
      <c r="E401" s="173" t="s">
        <v>638</v>
      </c>
      <c r="F401" s="174" t="s">
        <v>639</v>
      </c>
      <c r="G401" s="175" t="s">
        <v>126</v>
      </c>
      <c r="H401" s="176">
        <v>3052.51</v>
      </c>
      <c r="I401" s="177"/>
      <c r="J401" s="178">
        <f>ROUND(I401*H401,2)</f>
        <v>0</v>
      </c>
      <c r="K401" s="174" t="s">
        <v>127</v>
      </c>
      <c r="L401" s="38"/>
      <c r="M401" s="179" t="s">
        <v>19</v>
      </c>
      <c r="N401" s="180" t="s">
        <v>42</v>
      </c>
      <c r="O401" s="63"/>
      <c r="P401" s="181">
        <f>O401*H401</f>
        <v>0</v>
      </c>
      <c r="Q401" s="181">
        <v>0</v>
      </c>
      <c r="R401" s="181">
        <f>Q401*H401</f>
        <v>0</v>
      </c>
      <c r="S401" s="181">
        <v>0</v>
      </c>
      <c r="T401" s="18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83" t="s">
        <v>128</v>
      </c>
      <c r="AT401" s="183" t="s">
        <v>123</v>
      </c>
      <c r="AU401" s="183" t="s">
        <v>82</v>
      </c>
      <c r="AY401" s="16" t="s">
        <v>121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6" t="s">
        <v>79</v>
      </c>
      <c r="BK401" s="184">
        <f>ROUND(I401*H401,2)</f>
        <v>0</v>
      </c>
      <c r="BL401" s="16" t="s">
        <v>128</v>
      </c>
      <c r="BM401" s="183" t="s">
        <v>640</v>
      </c>
    </row>
    <row r="402" spans="1:65" s="2" customFormat="1" ht="29.25">
      <c r="A402" s="33"/>
      <c r="B402" s="34"/>
      <c r="C402" s="35"/>
      <c r="D402" s="185" t="s">
        <v>130</v>
      </c>
      <c r="E402" s="35"/>
      <c r="F402" s="186" t="s">
        <v>641</v>
      </c>
      <c r="G402" s="35"/>
      <c r="H402" s="35"/>
      <c r="I402" s="187"/>
      <c r="J402" s="35"/>
      <c r="K402" s="35"/>
      <c r="L402" s="38"/>
      <c r="M402" s="188"/>
      <c r="N402" s="189"/>
      <c r="O402" s="63"/>
      <c r="P402" s="63"/>
      <c r="Q402" s="63"/>
      <c r="R402" s="63"/>
      <c r="S402" s="63"/>
      <c r="T402" s="64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130</v>
      </c>
      <c r="AU402" s="16" t="s">
        <v>82</v>
      </c>
    </row>
    <row r="403" spans="1:65" s="2" customFormat="1" ht="11.25">
      <c r="A403" s="33"/>
      <c r="B403" s="34"/>
      <c r="C403" s="35"/>
      <c r="D403" s="190" t="s">
        <v>132</v>
      </c>
      <c r="E403" s="35"/>
      <c r="F403" s="191" t="s">
        <v>642</v>
      </c>
      <c r="G403" s="35"/>
      <c r="H403" s="35"/>
      <c r="I403" s="187"/>
      <c r="J403" s="35"/>
      <c r="K403" s="35"/>
      <c r="L403" s="38"/>
      <c r="M403" s="188"/>
      <c r="N403" s="189"/>
      <c r="O403" s="63"/>
      <c r="P403" s="63"/>
      <c r="Q403" s="63"/>
      <c r="R403" s="63"/>
      <c r="S403" s="63"/>
      <c r="T403" s="64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6" t="s">
        <v>132</v>
      </c>
      <c r="AU403" s="16" t="s">
        <v>82</v>
      </c>
    </row>
    <row r="404" spans="1:65" s="13" customFormat="1" ht="11.25">
      <c r="B404" s="192"/>
      <c r="C404" s="193"/>
      <c r="D404" s="185" t="s">
        <v>134</v>
      </c>
      <c r="E404" s="194" t="s">
        <v>19</v>
      </c>
      <c r="F404" s="195" t="s">
        <v>643</v>
      </c>
      <c r="G404" s="193"/>
      <c r="H404" s="196">
        <v>2938.51</v>
      </c>
      <c r="I404" s="197"/>
      <c r="J404" s="193"/>
      <c r="K404" s="193"/>
      <c r="L404" s="198"/>
      <c r="M404" s="199"/>
      <c r="N404" s="200"/>
      <c r="O404" s="200"/>
      <c r="P404" s="200"/>
      <c r="Q404" s="200"/>
      <c r="R404" s="200"/>
      <c r="S404" s="200"/>
      <c r="T404" s="201"/>
      <c r="AT404" s="202" t="s">
        <v>134</v>
      </c>
      <c r="AU404" s="202" t="s">
        <v>82</v>
      </c>
      <c r="AV404" s="13" t="s">
        <v>82</v>
      </c>
      <c r="AW404" s="13" t="s">
        <v>33</v>
      </c>
      <c r="AX404" s="13" t="s">
        <v>71</v>
      </c>
      <c r="AY404" s="202" t="s">
        <v>121</v>
      </c>
    </row>
    <row r="405" spans="1:65" s="13" customFormat="1" ht="11.25">
      <c r="B405" s="192"/>
      <c r="C405" s="193"/>
      <c r="D405" s="185" t="s">
        <v>134</v>
      </c>
      <c r="E405" s="194" t="s">
        <v>19</v>
      </c>
      <c r="F405" s="195" t="s">
        <v>644</v>
      </c>
      <c r="G405" s="193"/>
      <c r="H405" s="196">
        <v>114</v>
      </c>
      <c r="I405" s="197"/>
      <c r="J405" s="193"/>
      <c r="K405" s="193"/>
      <c r="L405" s="198"/>
      <c r="M405" s="199"/>
      <c r="N405" s="200"/>
      <c r="O405" s="200"/>
      <c r="P405" s="200"/>
      <c r="Q405" s="200"/>
      <c r="R405" s="200"/>
      <c r="S405" s="200"/>
      <c r="T405" s="201"/>
      <c r="AT405" s="202" t="s">
        <v>134</v>
      </c>
      <c r="AU405" s="202" t="s">
        <v>82</v>
      </c>
      <c r="AV405" s="13" t="s">
        <v>82</v>
      </c>
      <c r="AW405" s="13" t="s">
        <v>33</v>
      </c>
      <c r="AX405" s="13" t="s">
        <v>71</v>
      </c>
      <c r="AY405" s="202" t="s">
        <v>121</v>
      </c>
    </row>
    <row r="406" spans="1:65" s="2" customFormat="1" ht="24.2" customHeight="1">
      <c r="A406" s="33"/>
      <c r="B406" s="34"/>
      <c r="C406" s="172" t="s">
        <v>645</v>
      </c>
      <c r="D406" s="172" t="s">
        <v>123</v>
      </c>
      <c r="E406" s="173" t="s">
        <v>646</v>
      </c>
      <c r="F406" s="174" t="s">
        <v>647</v>
      </c>
      <c r="G406" s="175" t="s">
        <v>126</v>
      </c>
      <c r="H406" s="176">
        <v>2501.2800000000002</v>
      </c>
      <c r="I406" s="177"/>
      <c r="J406" s="178">
        <f>ROUND(I406*H406,2)</f>
        <v>0</v>
      </c>
      <c r="K406" s="174" t="s">
        <v>127</v>
      </c>
      <c r="L406" s="38"/>
      <c r="M406" s="179" t="s">
        <v>19</v>
      </c>
      <c r="N406" s="180" t="s">
        <v>42</v>
      </c>
      <c r="O406" s="63"/>
      <c r="P406" s="181">
        <f>O406*H406</f>
        <v>0</v>
      </c>
      <c r="Q406" s="181">
        <v>0</v>
      </c>
      <c r="R406" s="181">
        <f>Q406*H406</f>
        <v>0</v>
      </c>
      <c r="S406" s="181">
        <v>0</v>
      </c>
      <c r="T406" s="18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83" t="s">
        <v>128</v>
      </c>
      <c r="AT406" s="183" t="s">
        <v>123</v>
      </c>
      <c r="AU406" s="183" t="s">
        <v>82</v>
      </c>
      <c r="AY406" s="16" t="s">
        <v>121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6" t="s">
        <v>79</v>
      </c>
      <c r="BK406" s="184">
        <f>ROUND(I406*H406,2)</f>
        <v>0</v>
      </c>
      <c r="BL406" s="16" t="s">
        <v>128</v>
      </c>
      <c r="BM406" s="183" t="s">
        <v>648</v>
      </c>
    </row>
    <row r="407" spans="1:65" s="2" customFormat="1" ht="29.25">
      <c r="A407" s="33"/>
      <c r="B407" s="34"/>
      <c r="C407" s="35"/>
      <c r="D407" s="185" t="s">
        <v>130</v>
      </c>
      <c r="E407" s="35"/>
      <c r="F407" s="186" t="s">
        <v>649</v>
      </c>
      <c r="G407" s="35"/>
      <c r="H407" s="35"/>
      <c r="I407" s="187"/>
      <c r="J407" s="35"/>
      <c r="K407" s="35"/>
      <c r="L407" s="38"/>
      <c r="M407" s="188"/>
      <c r="N407" s="189"/>
      <c r="O407" s="63"/>
      <c r="P407" s="63"/>
      <c r="Q407" s="63"/>
      <c r="R407" s="63"/>
      <c r="S407" s="63"/>
      <c r="T407" s="64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6" t="s">
        <v>130</v>
      </c>
      <c r="AU407" s="16" t="s">
        <v>82</v>
      </c>
    </row>
    <row r="408" spans="1:65" s="2" customFormat="1" ht="11.25">
      <c r="A408" s="33"/>
      <c r="B408" s="34"/>
      <c r="C408" s="35"/>
      <c r="D408" s="190" t="s">
        <v>132</v>
      </c>
      <c r="E408" s="35"/>
      <c r="F408" s="191" t="s">
        <v>650</v>
      </c>
      <c r="G408" s="35"/>
      <c r="H408" s="35"/>
      <c r="I408" s="187"/>
      <c r="J408" s="35"/>
      <c r="K408" s="35"/>
      <c r="L408" s="38"/>
      <c r="M408" s="188"/>
      <c r="N408" s="189"/>
      <c r="O408" s="63"/>
      <c r="P408" s="63"/>
      <c r="Q408" s="63"/>
      <c r="R408" s="63"/>
      <c r="S408" s="63"/>
      <c r="T408" s="64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132</v>
      </c>
      <c r="AU408" s="16" t="s">
        <v>82</v>
      </c>
    </row>
    <row r="409" spans="1:65" s="13" customFormat="1" ht="11.25">
      <c r="B409" s="192"/>
      <c r="C409" s="193"/>
      <c r="D409" s="185" t="s">
        <v>134</v>
      </c>
      <c r="E409" s="194" t="s">
        <v>19</v>
      </c>
      <c r="F409" s="195" t="s">
        <v>651</v>
      </c>
      <c r="G409" s="193"/>
      <c r="H409" s="196">
        <v>2282.2800000000002</v>
      </c>
      <c r="I409" s="197"/>
      <c r="J409" s="193"/>
      <c r="K409" s="193"/>
      <c r="L409" s="198"/>
      <c r="M409" s="199"/>
      <c r="N409" s="200"/>
      <c r="O409" s="200"/>
      <c r="P409" s="200"/>
      <c r="Q409" s="200"/>
      <c r="R409" s="200"/>
      <c r="S409" s="200"/>
      <c r="T409" s="201"/>
      <c r="AT409" s="202" t="s">
        <v>134</v>
      </c>
      <c r="AU409" s="202" t="s">
        <v>82</v>
      </c>
      <c r="AV409" s="13" t="s">
        <v>82</v>
      </c>
      <c r="AW409" s="13" t="s">
        <v>33</v>
      </c>
      <c r="AX409" s="13" t="s">
        <v>71</v>
      </c>
      <c r="AY409" s="202" t="s">
        <v>121</v>
      </c>
    </row>
    <row r="410" spans="1:65" s="13" customFormat="1" ht="11.25">
      <c r="B410" s="192"/>
      <c r="C410" s="193"/>
      <c r="D410" s="185" t="s">
        <v>134</v>
      </c>
      <c r="E410" s="194" t="s">
        <v>19</v>
      </c>
      <c r="F410" s="195" t="s">
        <v>652</v>
      </c>
      <c r="G410" s="193"/>
      <c r="H410" s="196">
        <v>219</v>
      </c>
      <c r="I410" s="197"/>
      <c r="J410" s="193"/>
      <c r="K410" s="193"/>
      <c r="L410" s="198"/>
      <c r="M410" s="199"/>
      <c r="N410" s="200"/>
      <c r="O410" s="200"/>
      <c r="P410" s="200"/>
      <c r="Q410" s="200"/>
      <c r="R410" s="200"/>
      <c r="S410" s="200"/>
      <c r="T410" s="201"/>
      <c r="AT410" s="202" t="s">
        <v>134</v>
      </c>
      <c r="AU410" s="202" t="s">
        <v>82</v>
      </c>
      <c r="AV410" s="13" t="s">
        <v>82</v>
      </c>
      <c r="AW410" s="13" t="s">
        <v>33</v>
      </c>
      <c r="AX410" s="13" t="s">
        <v>71</v>
      </c>
      <c r="AY410" s="202" t="s">
        <v>121</v>
      </c>
    </row>
    <row r="411" spans="1:65" s="2" customFormat="1" ht="16.5" customHeight="1">
      <c r="A411" s="33"/>
      <c r="B411" s="34"/>
      <c r="C411" s="204" t="s">
        <v>653</v>
      </c>
      <c r="D411" s="204" t="s">
        <v>394</v>
      </c>
      <c r="E411" s="205" t="s">
        <v>654</v>
      </c>
      <c r="F411" s="206" t="s">
        <v>655</v>
      </c>
      <c r="G411" s="207" t="s">
        <v>356</v>
      </c>
      <c r="H411" s="208">
        <v>114.819</v>
      </c>
      <c r="I411" s="209"/>
      <c r="J411" s="210">
        <f>ROUND(I411*H411,2)</f>
        <v>0</v>
      </c>
      <c r="K411" s="206" t="s">
        <v>127</v>
      </c>
      <c r="L411" s="211"/>
      <c r="M411" s="212" t="s">
        <v>19</v>
      </c>
      <c r="N411" s="213" t="s">
        <v>42</v>
      </c>
      <c r="O411" s="63"/>
      <c r="P411" s="181">
        <f>O411*H411</f>
        <v>0</v>
      </c>
      <c r="Q411" s="181">
        <v>1</v>
      </c>
      <c r="R411" s="181">
        <f>Q411*H411</f>
        <v>114.819</v>
      </c>
      <c r="S411" s="181">
        <v>0</v>
      </c>
      <c r="T411" s="18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83" t="s">
        <v>171</v>
      </c>
      <c r="AT411" s="183" t="s">
        <v>394</v>
      </c>
      <c r="AU411" s="183" t="s">
        <v>82</v>
      </c>
      <c r="AY411" s="16" t="s">
        <v>121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6" t="s">
        <v>79</v>
      </c>
      <c r="BK411" s="184">
        <f>ROUND(I411*H411,2)</f>
        <v>0</v>
      </c>
      <c r="BL411" s="16" t="s">
        <v>128</v>
      </c>
      <c r="BM411" s="183" t="s">
        <v>656</v>
      </c>
    </row>
    <row r="412" spans="1:65" s="2" customFormat="1" ht="11.25">
      <c r="A412" s="33"/>
      <c r="B412" s="34"/>
      <c r="C412" s="35"/>
      <c r="D412" s="185" t="s">
        <v>130</v>
      </c>
      <c r="E412" s="35"/>
      <c r="F412" s="186" t="s">
        <v>655</v>
      </c>
      <c r="G412" s="35"/>
      <c r="H412" s="35"/>
      <c r="I412" s="187"/>
      <c r="J412" s="35"/>
      <c r="K412" s="35"/>
      <c r="L412" s="38"/>
      <c r="M412" s="188"/>
      <c r="N412" s="189"/>
      <c r="O412" s="63"/>
      <c r="P412" s="63"/>
      <c r="Q412" s="63"/>
      <c r="R412" s="63"/>
      <c r="S412" s="63"/>
      <c r="T412" s="64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130</v>
      </c>
      <c r="AU412" s="16" t="s">
        <v>82</v>
      </c>
    </row>
    <row r="413" spans="1:65" s="2" customFormat="1" ht="29.25">
      <c r="A413" s="33"/>
      <c r="B413" s="34"/>
      <c r="C413" s="35"/>
      <c r="D413" s="185" t="s">
        <v>348</v>
      </c>
      <c r="E413" s="35"/>
      <c r="F413" s="203" t="s">
        <v>657</v>
      </c>
      <c r="G413" s="35"/>
      <c r="H413" s="35"/>
      <c r="I413" s="187"/>
      <c r="J413" s="35"/>
      <c r="K413" s="35"/>
      <c r="L413" s="38"/>
      <c r="M413" s="188"/>
      <c r="N413" s="189"/>
      <c r="O413" s="63"/>
      <c r="P413" s="63"/>
      <c r="Q413" s="63"/>
      <c r="R413" s="63"/>
      <c r="S413" s="63"/>
      <c r="T413" s="64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348</v>
      </c>
      <c r="AU413" s="16" t="s">
        <v>82</v>
      </c>
    </row>
    <row r="414" spans="1:65" s="13" customFormat="1" ht="11.25">
      <c r="B414" s="192"/>
      <c r="C414" s="193"/>
      <c r="D414" s="185" t="s">
        <v>134</v>
      </c>
      <c r="E414" s="194" t="s">
        <v>19</v>
      </c>
      <c r="F414" s="195" t="s">
        <v>658</v>
      </c>
      <c r="G414" s="193"/>
      <c r="H414" s="196">
        <v>114.819</v>
      </c>
      <c r="I414" s="197"/>
      <c r="J414" s="193"/>
      <c r="K414" s="193"/>
      <c r="L414" s="198"/>
      <c r="M414" s="199"/>
      <c r="N414" s="200"/>
      <c r="O414" s="200"/>
      <c r="P414" s="200"/>
      <c r="Q414" s="200"/>
      <c r="R414" s="200"/>
      <c r="S414" s="200"/>
      <c r="T414" s="201"/>
      <c r="AT414" s="202" t="s">
        <v>134</v>
      </c>
      <c r="AU414" s="202" t="s">
        <v>82</v>
      </c>
      <c r="AV414" s="13" t="s">
        <v>82</v>
      </c>
      <c r="AW414" s="13" t="s">
        <v>33</v>
      </c>
      <c r="AX414" s="13" t="s">
        <v>79</v>
      </c>
      <c r="AY414" s="202" t="s">
        <v>121</v>
      </c>
    </row>
    <row r="415" spans="1:65" s="2" customFormat="1" ht="16.5" customHeight="1">
      <c r="A415" s="33"/>
      <c r="B415" s="34"/>
      <c r="C415" s="172" t="s">
        <v>659</v>
      </c>
      <c r="D415" s="172" t="s">
        <v>123</v>
      </c>
      <c r="E415" s="173" t="s">
        <v>660</v>
      </c>
      <c r="F415" s="174" t="s">
        <v>661</v>
      </c>
      <c r="G415" s="175" t="s">
        <v>126</v>
      </c>
      <c r="H415" s="176">
        <v>5931.2</v>
      </c>
      <c r="I415" s="177"/>
      <c r="J415" s="178">
        <f>ROUND(I415*H415,2)</f>
        <v>0</v>
      </c>
      <c r="K415" s="174" t="s">
        <v>127</v>
      </c>
      <c r="L415" s="38"/>
      <c r="M415" s="179" t="s">
        <v>19</v>
      </c>
      <c r="N415" s="180" t="s">
        <v>42</v>
      </c>
      <c r="O415" s="63"/>
      <c r="P415" s="181">
        <f>O415*H415</f>
        <v>0</v>
      </c>
      <c r="Q415" s="181">
        <v>0.48574000000000001</v>
      </c>
      <c r="R415" s="181">
        <f>Q415*H415</f>
        <v>2881.021088</v>
      </c>
      <c r="S415" s="181">
        <v>0</v>
      </c>
      <c r="T415" s="18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83" t="s">
        <v>128</v>
      </c>
      <c r="AT415" s="183" t="s">
        <v>123</v>
      </c>
      <c r="AU415" s="183" t="s">
        <v>82</v>
      </c>
      <c r="AY415" s="16" t="s">
        <v>121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6" t="s">
        <v>79</v>
      </c>
      <c r="BK415" s="184">
        <f>ROUND(I415*H415,2)</f>
        <v>0</v>
      </c>
      <c r="BL415" s="16" t="s">
        <v>128</v>
      </c>
      <c r="BM415" s="183" t="s">
        <v>662</v>
      </c>
    </row>
    <row r="416" spans="1:65" s="2" customFormat="1" ht="11.25">
      <c r="A416" s="33"/>
      <c r="B416" s="34"/>
      <c r="C416" s="35"/>
      <c r="D416" s="185" t="s">
        <v>130</v>
      </c>
      <c r="E416" s="35"/>
      <c r="F416" s="186" t="s">
        <v>663</v>
      </c>
      <c r="G416" s="35"/>
      <c r="H416" s="35"/>
      <c r="I416" s="187"/>
      <c r="J416" s="35"/>
      <c r="K416" s="35"/>
      <c r="L416" s="38"/>
      <c r="M416" s="188"/>
      <c r="N416" s="189"/>
      <c r="O416" s="63"/>
      <c r="P416" s="63"/>
      <c r="Q416" s="63"/>
      <c r="R416" s="63"/>
      <c r="S416" s="63"/>
      <c r="T416" s="64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130</v>
      </c>
      <c r="AU416" s="16" t="s">
        <v>82</v>
      </c>
    </row>
    <row r="417" spans="1:65" s="2" customFormat="1" ht="11.25">
      <c r="A417" s="33"/>
      <c r="B417" s="34"/>
      <c r="C417" s="35"/>
      <c r="D417" s="190" t="s">
        <v>132</v>
      </c>
      <c r="E417" s="35"/>
      <c r="F417" s="191" t="s">
        <v>664</v>
      </c>
      <c r="G417" s="35"/>
      <c r="H417" s="35"/>
      <c r="I417" s="187"/>
      <c r="J417" s="35"/>
      <c r="K417" s="35"/>
      <c r="L417" s="38"/>
      <c r="M417" s="188"/>
      <c r="N417" s="189"/>
      <c r="O417" s="63"/>
      <c r="P417" s="63"/>
      <c r="Q417" s="63"/>
      <c r="R417" s="63"/>
      <c r="S417" s="63"/>
      <c r="T417" s="64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132</v>
      </c>
      <c r="AU417" s="16" t="s">
        <v>82</v>
      </c>
    </row>
    <row r="418" spans="1:65" s="13" customFormat="1" ht="11.25">
      <c r="B418" s="192"/>
      <c r="C418" s="193"/>
      <c r="D418" s="185" t="s">
        <v>134</v>
      </c>
      <c r="E418" s="194" t="s">
        <v>19</v>
      </c>
      <c r="F418" s="195" t="s">
        <v>665</v>
      </c>
      <c r="G418" s="193"/>
      <c r="H418" s="196">
        <v>5598.2</v>
      </c>
      <c r="I418" s="197"/>
      <c r="J418" s="193"/>
      <c r="K418" s="193"/>
      <c r="L418" s="198"/>
      <c r="M418" s="199"/>
      <c r="N418" s="200"/>
      <c r="O418" s="200"/>
      <c r="P418" s="200"/>
      <c r="Q418" s="200"/>
      <c r="R418" s="200"/>
      <c r="S418" s="200"/>
      <c r="T418" s="201"/>
      <c r="AT418" s="202" t="s">
        <v>134</v>
      </c>
      <c r="AU418" s="202" t="s">
        <v>82</v>
      </c>
      <c r="AV418" s="13" t="s">
        <v>82</v>
      </c>
      <c r="AW418" s="13" t="s">
        <v>33</v>
      </c>
      <c r="AX418" s="13" t="s">
        <v>71</v>
      </c>
      <c r="AY418" s="202" t="s">
        <v>121</v>
      </c>
    </row>
    <row r="419" spans="1:65" s="13" customFormat="1" ht="11.25">
      <c r="B419" s="192"/>
      <c r="C419" s="193"/>
      <c r="D419" s="185" t="s">
        <v>134</v>
      </c>
      <c r="E419" s="194" t="s">
        <v>19</v>
      </c>
      <c r="F419" s="195" t="s">
        <v>666</v>
      </c>
      <c r="G419" s="193"/>
      <c r="H419" s="196">
        <v>333</v>
      </c>
      <c r="I419" s="197"/>
      <c r="J419" s="193"/>
      <c r="K419" s="193"/>
      <c r="L419" s="198"/>
      <c r="M419" s="199"/>
      <c r="N419" s="200"/>
      <c r="O419" s="200"/>
      <c r="P419" s="200"/>
      <c r="Q419" s="200"/>
      <c r="R419" s="200"/>
      <c r="S419" s="200"/>
      <c r="T419" s="201"/>
      <c r="AT419" s="202" t="s">
        <v>134</v>
      </c>
      <c r="AU419" s="202" t="s">
        <v>82</v>
      </c>
      <c r="AV419" s="13" t="s">
        <v>82</v>
      </c>
      <c r="AW419" s="13" t="s">
        <v>33</v>
      </c>
      <c r="AX419" s="13" t="s">
        <v>71</v>
      </c>
      <c r="AY419" s="202" t="s">
        <v>121</v>
      </c>
    </row>
    <row r="420" spans="1:65" s="2" customFormat="1" ht="16.5" customHeight="1">
      <c r="A420" s="33"/>
      <c r="B420" s="34"/>
      <c r="C420" s="172" t="s">
        <v>667</v>
      </c>
      <c r="D420" s="172" t="s">
        <v>123</v>
      </c>
      <c r="E420" s="173" t="s">
        <v>668</v>
      </c>
      <c r="F420" s="174" t="s">
        <v>669</v>
      </c>
      <c r="G420" s="175" t="s">
        <v>126</v>
      </c>
      <c r="H420" s="176">
        <v>2266.6669999999999</v>
      </c>
      <c r="I420" s="177"/>
      <c r="J420" s="178">
        <f>ROUND(I420*H420,2)</f>
        <v>0</v>
      </c>
      <c r="K420" s="174" t="s">
        <v>127</v>
      </c>
      <c r="L420" s="38"/>
      <c r="M420" s="179" t="s">
        <v>19</v>
      </c>
      <c r="N420" s="180" t="s">
        <v>42</v>
      </c>
      <c r="O420" s="63"/>
      <c r="P420" s="181">
        <f>O420*H420</f>
        <v>0</v>
      </c>
      <c r="Q420" s="181">
        <v>6.9000000000000006E-2</v>
      </c>
      <c r="R420" s="181">
        <f>Q420*H420</f>
        <v>156.400023</v>
      </c>
      <c r="S420" s="181">
        <v>0</v>
      </c>
      <c r="T420" s="18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83" t="s">
        <v>128</v>
      </c>
      <c r="AT420" s="183" t="s">
        <v>123</v>
      </c>
      <c r="AU420" s="183" t="s">
        <v>82</v>
      </c>
      <c r="AY420" s="16" t="s">
        <v>121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16" t="s">
        <v>79</v>
      </c>
      <c r="BK420" s="184">
        <f>ROUND(I420*H420,2)</f>
        <v>0</v>
      </c>
      <c r="BL420" s="16" t="s">
        <v>128</v>
      </c>
      <c r="BM420" s="183" t="s">
        <v>670</v>
      </c>
    </row>
    <row r="421" spans="1:65" s="2" customFormat="1" ht="11.25">
      <c r="A421" s="33"/>
      <c r="B421" s="34"/>
      <c r="C421" s="35"/>
      <c r="D421" s="185" t="s">
        <v>130</v>
      </c>
      <c r="E421" s="35"/>
      <c r="F421" s="186" t="s">
        <v>671</v>
      </c>
      <c r="G421" s="35"/>
      <c r="H421" s="35"/>
      <c r="I421" s="187"/>
      <c r="J421" s="35"/>
      <c r="K421" s="35"/>
      <c r="L421" s="38"/>
      <c r="M421" s="188"/>
      <c r="N421" s="189"/>
      <c r="O421" s="63"/>
      <c r="P421" s="63"/>
      <c r="Q421" s="63"/>
      <c r="R421" s="63"/>
      <c r="S421" s="63"/>
      <c r="T421" s="64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130</v>
      </c>
      <c r="AU421" s="16" t="s">
        <v>82</v>
      </c>
    </row>
    <row r="422" spans="1:65" s="2" customFormat="1" ht="11.25">
      <c r="A422" s="33"/>
      <c r="B422" s="34"/>
      <c r="C422" s="35"/>
      <c r="D422" s="190" t="s">
        <v>132</v>
      </c>
      <c r="E422" s="35"/>
      <c r="F422" s="191" t="s">
        <v>672</v>
      </c>
      <c r="G422" s="35"/>
      <c r="H422" s="35"/>
      <c r="I422" s="187"/>
      <c r="J422" s="35"/>
      <c r="K422" s="35"/>
      <c r="L422" s="38"/>
      <c r="M422" s="188"/>
      <c r="N422" s="189"/>
      <c r="O422" s="63"/>
      <c r="P422" s="63"/>
      <c r="Q422" s="63"/>
      <c r="R422" s="63"/>
      <c r="S422" s="63"/>
      <c r="T422" s="64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132</v>
      </c>
      <c r="AU422" s="16" t="s">
        <v>82</v>
      </c>
    </row>
    <row r="423" spans="1:65" s="2" customFormat="1" ht="19.5">
      <c r="A423" s="33"/>
      <c r="B423" s="34"/>
      <c r="C423" s="35"/>
      <c r="D423" s="185" t="s">
        <v>348</v>
      </c>
      <c r="E423" s="35"/>
      <c r="F423" s="203" t="s">
        <v>673</v>
      </c>
      <c r="G423" s="35"/>
      <c r="H423" s="35"/>
      <c r="I423" s="187"/>
      <c r="J423" s="35"/>
      <c r="K423" s="35"/>
      <c r="L423" s="38"/>
      <c r="M423" s="188"/>
      <c r="N423" s="189"/>
      <c r="O423" s="63"/>
      <c r="P423" s="63"/>
      <c r="Q423" s="63"/>
      <c r="R423" s="63"/>
      <c r="S423" s="63"/>
      <c r="T423" s="64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6" t="s">
        <v>348</v>
      </c>
      <c r="AU423" s="16" t="s">
        <v>82</v>
      </c>
    </row>
    <row r="424" spans="1:65" s="13" customFormat="1" ht="11.25">
      <c r="B424" s="192"/>
      <c r="C424" s="193"/>
      <c r="D424" s="185" t="s">
        <v>134</v>
      </c>
      <c r="E424" s="194" t="s">
        <v>19</v>
      </c>
      <c r="F424" s="195" t="s">
        <v>674</v>
      </c>
      <c r="G424" s="193"/>
      <c r="H424" s="196">
        <v>2266.6669999999999</v>
      </c>
      <c r="I424" s="197"/>
      <c r="J424" s="193"/>
      <c r="K424" s="193"/>
      <c r="L424" s="198"/>
      <c r="M424" s="199"/>
      <c r="N424" s="200"/>
      <c r="O424" s="200"/>
      <c r="P424" s="200"/>
      <c r="Q424" s="200"/>
      <c r="R424" s="200"/>
      <c r="S424" s="200"/>
      <c r="T424" s="201"/>
      <c r="AT424" s="202" t="s">
        <v>134</v>
      </c>
      <c r="AU424" s="202" t="s">
        <v>82</v>
      </c>
      <c r="AV424" s="13" t="s">
        <v>82</v>
      </c>
      <c r="AW424" s="13" t="s">
        <v>33</v>
      </c>
      <c r="AX424" s="13" t="s">
        <v>79</v>
      </c>
      <c r="AY424" s="202" t="s">
        <v>121</v>
      </c>
    </row>
    <row r="425" spans="1:65" s="2" customFormat="1" ht="16.5" customHeight="1">
      <c r="A425" s="33"/>
      <c r="B425" s="34"/>
      <c r="C425" s="172" t="s">
        <v>675</v>
      </c>
      <c r="D425" s="172" t="s">
        <v>123</v>
      </c>
      <c r="E425" s="173" t="s">
        <v>676</v>
      </c>
      <c r="F425" s="174" t="s">
        <v>677</v>
      </c>
      <c r="G425" s="175" t="s">
        <v>126</v>
      </c>
      <c r="H425" s="176">
        <v>6145.03</v>
      </c>
      <c r="I425" s="177"/>
      <c r="J425" s="178">
        <f>ROUND(I425*H425,2)</f>
        <v>0</v>
      </c>
      <c r="K425" s="174" t="s">
        <v>127</v>
      </c>
      <c r="L425" s="38"/>
      <c r="M425" s="179" t="s">
        <v>19</v>
      </c>
      <c r="N425" s="180" t="s">
        <v>42</v>
      </c>
      <c r="O425" s="63"/>
      <c r="P425" s="181">
        <f>O425*H425</f>
        <v>0</v>
      </c>
      <c r="Q425" s="181">
        <v>0.46</v>
      </c>
      <c r="R425" s="181">
        <f>Q425*H425</f>
        <v>2826.7138</v>
      </c>
      <c r="S425" s="181">
        <v>0</v>
      </c>
      <c r="T425" s="182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83" t="s">
        <v>128</v>
      </c>
      <c r="AT425" s="183" t="s">
        <v>123</v>
      </c>
      <c r="AU425" s="183" t="s">
        <v>82</v>
      </c>
      <c r="AY425" s="16" t="s">
        <v>121</v>
      </c>
      <c r="BE425" s="184">
        <f>IF(N425="základní",J425,0)</f>
        <v>0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16" t="s">
        <v>79</v>
      </c>
      <c r="BK425" s="184">
        <f>ROUND(I425*H425,2)</f>
        <v>0</v>
      </c>
      <c r="BL425" s="16" t="s">
        <v>128</v>
      </c>
      <c r="BM425" s="183" t="s">
        <v>678</v>
      </c>
    </row>
    <row r="426" spans="1:65" s="2" customFormat="1" ht="11.25">
      <c r="A426" s="33"/>
      <c r="B426" s="34"/>
      <c r="C426" s="35"/>
      <c r="D426" s="185" t="s">
        <v>130</v>
      </c>
      <c r="E426" s="35"/>
      <c r="F426" s="186" t="s">
        <v>679</v>
      </c>
      <c r="G426" s="35"/>
      <c r="H426" s="35"/>
      <c r="I426" s="187"/>
      <c r="J426" s="35"/>
      <c r="K426" s="35"/>
      <c r="L426" s="38"/>
      <c r="M426" s="188"/>
      <c r="N426" s="189"/>
      <c r="O426" s="63"/>
      <c r="P426" s="63"/>
      <c r="Q426" s="63"/>
      <c r="R426" s="63"/>
      <c r="S426" s="63"/>
      <c r="T426" s="64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130</v>
      </c>
      <c r="AU426" s="16" t="s">
        <v>82</v>
      </c>
    </row>
    <row r="427" spans="1:65" s="2" customFormat="1" ht="11.25">
      <c r="A427" s="33"/>
      <c r="B427" s="34"/>
      <c r="C427" s="35"/>
      <c r="D427" s="190" t="s">
        <v>132</v>
      </c>
      <c r="E427" s="35"/>
      <c r="F427" s="191" t="s">
        <v>680</v>
      </c>
      <c r="G427" s="35"/>
      <c r="H427" s="35"/>
      <c r="I427" s="187"/>
      <c r="J427" s="35"/>
      <c r="K427" s="35"/>
      <c r="L427" s="38"/>
      <c r="M427" s="188"/>
      <c r="N427" s="189"/>
      <c r="O427" s="63"/>
      <c r="P427" s="63"/>
      <c r="Q427" s="63"/>
      <c r="R427" s="63"/>
      <c r="S427" s="63"/>
      <c r="T427" s="64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132</v>
      </c>
      <c r="AU427" s="16" t="s">
        <v>82</v>
      </c>
    </row>
    <row r="428" spans="1:65" s="2" customFormat="1" ht="19.5">
      <c r="A428" s="33"/>
      <c r="B428" s="34"/>
      <c r="C428" s="35"/>
      <c r="D428" s="185" t="s">
        <v>348</v>
      </c>
      <c r="E428" s="35"/>
      <c r="F428" s="203" t="s">
        <v>673</v>
      </c>
      <c r="G428" s="35"/>
      <c r="H428" s="35"/>
      <c r="I428" s="187"/>
      <c r="J428" s="35"/>
      <c r="K428" s="35"/>
      <c r="L428" s="38"/>
      <c r="M428" s="188"/>
      <c r="N428" s="189"/>
      <c r="O428" s="63"/>
      <c r="P428" s="63"/>
      <c r="Q428" s="63"/>
      <c r="R428" s="63"/>
      <c r="S428" s="63"/>
      <c r="T428" s="64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6" t="s">
        <v>348</v>
      </c>
      <c r="AU428" s="16" t="s">
        <v>82</v>
      </c>
    </row>
    <row r="429" spans="1:65" s="13" customFormat="1" ht="11.25">
      <c r="B429" s="192"/>
      <c r="C429" s="193"/>
      <c r="D429" s="185" t="s">
        <v>134</v>
      </c>
      <c r="E429" s="194" t="s">
        <v>19</v>
      </c>
      <c r="F429" s="195" t="s">
        <v>681</v>
      </c>
      <c r="G429" s="193"/>
      <c r="H429" s="196">
        <v>5812.03</v>
      </c>
      <c r="I429" s="197"/>
      <c r="J429" s="193"/>
      <c r="K429" s="193"/>
      <c r="L429" s="198"/>
      <c r="M429" s="199"/>
      <c r="N429" s="200"/>
      <c r="O429" s="200"/>
      <c r="P429" s="200"/>
      <c r="Q429" s="200"/>
      <c r="R429" s="200"/>
      <c r="S429" s="200"/>
      <c r="T429" s="201"/>
      <c r="AT429" s="202" t="s">
        <v>134</v>
      </c>
      <c r="AU429" s="202" t="s">
        <v>82</v>
      </c>
      <c r="AV429" s="13" t="s">
        <v>82</v>
      </c>
      <c r="AW429" s="13" t="s">
        <v>33</v>
      </c>
      <c r="AX429" s="13" t="s">
        <v>71</v>
      </c>
      <c r="AY429" s="202" t="s">
        <v>121</v>
      </c>
    </row>
    <row r="430" spans="1:65" s="13" customFormat="1" ht="11.25">
      <c r="B430" s="192"/>
      <c r="C430" s="193"/>
      <c r="D430" s="185" t="s">
        <v>134</v>
      </c>
      <c r="E430" s="194" t="s">
        <v>19</v>
      </c>
      <c r="F430" s="195" t="s">
        <v>666</v>
      </c>
      <c r="G430" s="193"/>
      <c r="H430" s="196">
        <v>333</v>
      </c>
      <c r="I430" s="197"/>
      <c r="J430" s="193"/>
      <c r="K430" s="193"/>
      <c r="L430" s="198"/>
      <c r="M430" s="199"/>
      <c r="N430" s="200"/>
      <c r="O430" s="200"/>
      <c r="P430" s="200"/>
      <c r="Q430" s="200"/>
      <c r="R430" s="200"/>
      <c r="S430" s="200"/>
      <c r="T430" s="201"/>
      <c r="AT430" s="202" t="s">
        <v>134</v>
      </c>
      <c r="AU430" s="202" t="s">
        <v>82</v>
      </c>
      <c r="AV430" s="13" t="s">
        <v>82</v>
      </c>
      <c r="AW430" s="13" t="s">
        <v>33</v>
      </c>
      <c r="AX430" s="13" t="s">
        <v>71</v>
      </c>
      <c r="AY430" s="202" t="s">
        <v>121</v>
      </c>
    </row>
    <row r="431" spans="1:65" s="2" customFormat="1" ht="16.5" customHeight="1">
      <c r="A431" s="33"/>
      <c r="B431" s="34"/>
      <c r="C431" s="172" t="s">
        <v>682</v>
      </c>
      <c r="D431" s="172" t="s">
        <v>123</v>
      </c>
      <c r="E431" s="173" t="s">
        <v>683</v>
      </c>
      <c r="F431" s="174" t="s">
        <v>684</v>
      </c>
      <c r="G431" s="175" t="s">
        <v>126</v>
      </c>
      <c r="H431" s="176">
        <v>608.5</v>
      </c>
      <c r="I431" s="177"/>
      <c r="J431" s="178">
        <f>ROUND(I431*H431,2)</f>
        <v>0</v>
      </c>
      <c r="K431" s="174" t="s">
        <v>127</v>
      </c>
      <c r="L431" s="38"/>
      <c r="M431" s="179" t="s">
        <v>19</v>
      </c>
      <c r="N431" s="180" t="s">
        <v>42</v>
      </c>
      <c r="O431" s="63"/>
      <c r="P431" s="181">
        <f>O431*H431</f>
        <v>0</v>
      </c>
      <c r="Q431" s="181">
        <v>0.19694999999999999</v>
      </c>
      <c r="R431" s="181">
        <f>Q431*H431</f>
        <v>119.84407499999999</v>
      </c>
      <c r="S431" s="181">
        <v>0</v>
      </c>
      <c r="T431" s="18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83" t="s">
        <v>128</v>
      </c>
      <c r="AT431" s="183" t="s">
        <v>123</v>
      </c>
      <c r="AU431" s="183" t="s">
        <v>82</v>
      </c>
      <c r="AY431" s="16" t="s">
        <v>121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16" t="s">
        <v>79</v>
      </c>
      <c r="BK431" s="184">
        <f>ROUND(I431*H431,2)</f>
        <v>0</v>
      </c>
      <c r="BL431" s="16" t="s">
        <v>128</v>
      </c>
      <c r="BM431" s="183" t="s">
        <v>685</v>
      </c>
    </row>
    <row r="432" spans="1:65" s="2" customFormat="1" ht="11.25">
      <c r="A432" s="33"/>
      <c r="B432" s="34"/>
      <c r="C432" s="35"/>
      <c r="D432" s="185" t="s">
        <v>130</v>
      </c>
      <c r="E432" s="35"/>
      <c r="F432" s="186" t="s">
        <v>686</v>
      </c>
      <c r="G432" s="35"/>
      <c r="H432" s="35"/>
      <c r="I432" s="187"/>
      <c r="J432" s="35"/>
      <c r="K432" s="35"/>
      <c r="L432" s="38"/>
      <c r="M432" s="188"/>
      <c r="N432" s="189"/>
      <c r="O432" s="63"/>
      <c r="P432" s="63"/>
      <c r="Q432" s="63"/>
      <c r="R432" s="63"/>
      <c r="S432" s="63"/>
      <c r="T432" s="64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130</v>
      </c>
      <c r="AU432" s="16" t="s">
        <v>82</v>
      </c>
    </row>
    <row r="433" spans="1:65" s="2" customFormat="1" ht="11.25">
      <c r="A433" s="33"/>
      <c r="B433" s="34"/>
      <c r="C433" s="35"/>
      <c r="D433" s="190" t="s">
        <v>132</v>
      </c>
      <c r="E433" s="35"/>
      <c r="F433" s="191" t="s">
        <v>687</v>
      </c>
      <c r="G433" s="35"/>
      <c r="H433" s="35"/>
      <c r="I433" s="187"/>
      <c r="J433" s="35"/>
      <c r="K433" s="35"/>
      <c r="L433" s="38"/>
      <c r="M433" s="188"/>
      <c r="N433" s="189"/>
      <c r="O433" s="63"/>
      <c r="P433" s="63"/>
      <c r="Q433" s="63"/>
      <c r="R433" s="63"/>
      <c r="S433" s="63"/>
      <c r="T433" s="64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6" t="s">
        <v>132</v>
      </c>
      <c r="AU433" s="16" t="s">
        <v>82</v>
      </c>
    </row>
    <row r="434" spans="1:65" s="13" customFormat="1" ht="11.25">
      <c r="B434" s="192"/>
      <c r="C434" s="193"/>
      <c r="D434" s="185" t="s">
        <v>134</v>
      </c>
      <c r="E434" s="194" t="s">
        <v>19</v>
      </c>
      <c r="F434" s="195" t="s">
        <v>688</v>
      </c>
      <c r="G434" s="193"/>
      <c r="H434" s="196">
        <v>608.5</v>
      </c>
      <c r="I434" s="197"/>
      <c r="J434" s="193"/>
      <c r="K434" s="193"/>
      <c r="L434" s="198"/>
      <c r="M434" s="199"/>
      <c r="N434" s="200"/>
      <c r="O434" s="200"/>
      <c r="P434" s="200"/>
      <c r="Q434" s="200"/>
      <c r="R434" s="200"/>
      <c r="S434" s="200"/>
      <c r="T434" s="201"/>
      <c r="AT434" s="202" t="s">
        <v>134</v>
      </c>
      <c r="AU434" s="202" t="s">
        <v>82</v>
      </c>
      <c r="AV434" s="13" t="s">
        <v>82</v>
      </c>
      <c r="AW434" s="13" t="s">
        <v>33</v>
      </c>
      <c r="AX434" s="13" t="s">
        <v>79</v>
      </c>
      <c r="AY434" s="202" t="s">
        <v>121</v>
      </c>
    </row>
    <row r="435" spans="1:65" s="2" customFormat="1" ht="16.5" customHeight="1">
      <c r="A435" s="33"/>
      <c r="B435" s="34"/>
      <c r="C435" s="172" t="s">
        <v>689</v>
      </c>
      <c r="D435" s="172" t="s">
        <v>123</v>
      </c>
      <c r="E435" s="173" t="s">
        <v>690</v>
      </c>
      <c r="F435" s="174" t="s">
        <v>691</v>
      </c>
      <c r="G435" s="175" t="s">
        <v>126</v>
      </c>
      <c r="H435" s="176">
        <v>4592.5</v>
      </c>
      <c r="I435" s="177"/>
      <c r="J435" s="178">
        <f>ROUND(I435*H435,2)</f>
        <v>0</v>
      </c>
      <c r="K435" s="174" t="s">
        <v>127</v>
      </c>
      <c r="L435" s="38"/>
      <c r="M435" s="179" t="s">
        <v>19</v>
      </c>
      <c r="N435" s="180" t="s">
        <v>42</v>
      </c>
      <c r="O435" s="63"/>
      <c r="P435" s="181">
        <f>O435*H435</f>
        <v>0</v>
      </c>
      <c r="Q435" s="181">
        <v>0</v>
      </c>
      <c r="R435" s="181">
        <f>Q435*H435</f>
        <v>0</v>
      </c>
      <c r="S435" s="181">
        <v>0</v>
      </c>
      <c r="T435" s="182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83" t="s">
        <v>128</v>
      </c>
      <c r="AT435" s="183" t="s">
        <v>123</v>
      </c>
      <c r="AU435" s="183" t="s">
        <v>82</v>
      </c>
      <c r="AY435" s="16" t="s">
        <v>121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6" t="s">
        <v>79</v>
      </c>
      <c r="BK435" s="184">
        <f>ROUND(I435*H435,2)</f>
        <v>0</v>
      </c>
      <c r="BL435" s="16" t="s">
        <v>128</v>
      </c>
      <c r="BM435" s="183" t="s">
        <v>692</v>
      </c>
    </row>
    <row r="436" spans="1:65" s="2" customFormat="1" ht="11.25">
      <c r="A436" s="33"/>
      <c r="B436" s="34"/>
      <c r="C436" s="35"/>
      <c r="D436" s="185" t="s">
        <v>130</v>
      </c>
      <c r="E436" s="35"/>
      <c r="F436" s="186" t="s">
        <v>693</v>
      </c>
      <c r="G436" s="35"/>
      <c r="H436" s="35"/>
      <c r="I436" s="187"/>
      <c r="J436" s="35"/>
      <c r="K436" s="35"/>
      <c r="L436" s="38"/>
      <c r="M436" s="188"/>
      <c r="N436" s="189"/>
      <c r="O436" s="63"/>
      <c r="P436" s="63"/>
      <c r="Q436" s="63"/>
      <c r="R436" s="63"/>
      <c r="S436" s="63"/>
      <c r="T436" s="64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6" t="s">
        <v>130</v>
      </c>
      <c r="AU436" s="16" t="s">
        <v>82</v>
      </c>
    </row>
    <row r="437" spans="1:65" s="2" customFormat="1" ht="11.25">
      <c r="A437" s="33"/>
      <c r="B437" s="34"/>
      <c r="C437" s="35"/>
      <c r="D437" s="190" t="s">
        <v>132</v>
      </c>
      <c r="E437" s="35"/>
      <c r="F437" s="191" t="s">
        <v>694</v>
      </c>
      <c r="G437" s="35"/>
      <c r="H437" s="35"/>
      <c r="I437" s="187"/>
      <c r="J437" s="35"/>
      <c r="K437" s="35"/>
      <c r="L437" s="38"/>
      <c r="M437" s="188"/>
      <c r="N437" s="189"/>
      <c r="O437" s="63"/>
      <c r="P437" s="63"/>
      <c r="Q437" s="63"/>
      <c r="R437" s="63"/>
      <c r="S437" s="63"/>
      <c r="T437" s="64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6" t="s">
        <v>132</v>
      </c>
      <c r="AU437" s="16" t="s">
        <v>82</v>
      </c>
    </row>
    <row r="438" spans="1:65" s="13" customFormat="1" ht="11.25">
      <c r="B438" s="192"/>
      <c r="C438" s="193"/>
      <c r="D438" s="185" t="s">
        <v>134</v>
      </c>
      <c r="E438" s="194" t="s">
        <v>19</v>
      </c>
      <c r="F438" s="195" t="s">
        <v>695</v>
      </c>
      <c r="G438" s="193"/>
      <c r="H438" s="196">
        <v>4259.5</v>
      </c>
      <c r="I438" s="197"/>
      <c r="J438" s="193"/>
      <c r="K438" s="193"/>
      <c r="L438" s="198"/>
      <c r="M438" s="199"/>
      <c r="N438" s="200"/>
      <c r="O438" s="200"/>
      <c r="P438" s="200"/>
      <c r="Q438" s="200"/>
      <c r="R438" s="200"/>
      <c r="S438" s="200"/>
      <c r="T438" s="201"/>
      <c r="AT438" s="202" t="s">
        <v>134</v>
      </c>
      <c r="AU438" s="202" t="s">
        <v>82</v>
      </c>
      <c r="AV438" s="13" t="s">
        <v>82</v>
      </c>
      <c r="AW438" s="13" t="s">
        <v>33</v>
      </c>
      <c r="AX438" s="13" t="s">
        <v>71</v>
      </c>
      <c r="AY438" s="202" t="s">
        <v>121</v>
      </c>
    </row>
    <row r="439" spans="1:65" s="13" customFormat="1" ht="11.25">
      <c r="B439" s="192"/>
      <c r="C439" s="193"/>
      <c r="D439" s="185" t="s">
        <v>134</v>
      </c>
      <c r="E439" s="194" t="s">
        <v>19</v>
      </c>
      <c r="F439" s="195" t="s">
        <v>666</v>
      </c>
      <c r="G439" s="193"/>
      <c r="H439" s="196">
        <v>333</v>
      </c>
      <c r="I439" s="197"/>
      <c r="J439" s="193"/>
      <c r="K439" s="193"/>
      <c r="L439" s="198"/>
      <c r="M439" s="199"/>
      <c r="N439" s="200"/>
      <c r="O439" s="200"/>
      <c r="P439" s="200"/>
      <c r="Q439" s="200"/>
      <c r="R439" s="200"/>
      <c r="S439" s="200"/>
      <c r="T439" s="201"/>
      <c r="AT439" s="202" t="s">
        <v>134</v>
      </c>
      <c r="AU439" s="202" t="s">
        <v>82</v>
      </c>
      <c r="AV439" s="13" t="s">
        <v>82</v>
      </c>
      <c r="AW439" s="13" t="s">
        <v>33</v>
      </c>
      <c r="AX439" s="13" t="s">
        <v>71</v>
      </c>
      <c r="AY439" s="202" t="s">
        <v>121</v>
      </c>
    </row>
    <row r="440" spans="1:65" s="2" customFormat="1" ht="16.5" customHeight="1">
      <c r="A440" s="33"/>
      <c r="B440" s="34"/>
      <c r="C440" s="172" t="s">
        <v>696</v>
      </c>
      <c r="D440" s="172" t="s">
        <v>123</v>
      </c>
      <c r="E440" s="173" t="s">
        <v>697</v>
      </c>
      <c r="F440" s="174" t="s">
        <v>698</v>
      </c>
      <c r="G440" s="175" t="s">
        <v>126</v>
      </c>
      <c r="H440" s="176">
        <v>4775.05</v>
      </c>
      <c r="I440" s="177"/>
      <c r="J440" s="178">
        <f>ROUND(I440*H440,2)</f>
        <v>0</v>
      </c>
      <c r="K440" s="174" t="s">
        <v>127</v>
      </c>
      <c r="L440" s="38"/>
      <c r="M440" s="179" t="s">
        <v>19</v>
      </c>
      <c r="N440" s="180" t="s">
        <v>42</v>
      </c>
      <c r="O440" s="63"/>
      <c r="P440" s="181">
        <f>O440*H440</f>
        <v>0</v>
      </c>
      <c r="Q440" s="181">
        <v>0</v>
      </c>
      <c r="R440" s="181">
        <f>Q440*H440</f>
        <v>0</v>
      </c>
      <c r="S440" s="181">
        <v>0</v>
      </c>
      <c r="T440" s="182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83" t="s">
        <v>128</v>
      </c>
      <c r="AT440" s="183" t="s">
        <v>123</v>
      </c>
      <c r="AU440" s="183" t="s">
        <v>82</v>
      </c>
      <c r="AY440" s="16" t="s">
        <v>121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6" t="s">
        <v>79</v>
      </c>
      <c r="BK440" s="184">
        <f>ROUND(I440*H440,2)</f>
        <v>0</v>
      </c>
      <c r="BL440" s="16" t="s">
        <v>128</v>
      </c>
      <c r="BM440" s="183" t="s">
        <v>699</v>
      </c>
    </row>
    <row r="441" spans="1:65" s="2" customFormat="1" ht="19.5">
      <c r="A441" s="33"/>
      <c r="B441" s="34"/>
      <c r="C441" s="35"/>
      <c r="D441" s="185" t="s">
        <v>130</v>
      </c>
      <c r="E441" s="35"/>
      <c r="F441" s="186" t="s">
        <v>700</v>
      </c>
      <c r="G441" s="35"/>
      <c r="H441" s="35"/>
      <c r="I441" s="187"/>
      <c r="J441" s="35"/>
      <c r="K441" s="35"/>
      <c r="L441" s="38"/>
      <c r="M441" s="188"/>
      <c r="N441" s="189"/>
      <c r="O441" s="63"/>
      <c r="P441" s="63"/>
      <c r="Q441" s="63"/>
      <c r="R441" s="63"/>
      <c r="S441" s="63"/>
      <c r="T441" s="64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130</v>
      </c>
      <c r="AU441" s="16" t="s">
        <v>82</v>
      </c>
    </row>
    <row r="442" spans="1:65" s="2" customFormat="1" ht="11.25">
      <c r="A442" s="33"/>
      <c r="B442" s="34"/>
      <c r="C442" s="35"/>
      <c r="D442" s="190" t="s">
        <v>132</v>
      </c>
      <c r="E442" s="35"/>
      <c r="F442" s="191" t="s">
        <v>701</v>
      </c>
      <c r="G442" s="35"/>
      <c r="H442" s="35"/>
      <c r="I442" s="187"/>
      <c r="J442" s="35"/>
      <c r="K442" s="35"/>
      <c r="L442" s="38"/>
      <c r="M442" s="188"/>
      <c r="N442" s="189"/>
      <c r="O442" s="63"/>
      <c r="P442" s="63"/>
      <c r="Q442" s="63"/>
      <c r="R442" s="63"/>
      <c r="S442" s="63"/>
      <c r="T442" s="64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6" t="s">
        <v>132</v>
      </c>
      <c r="AU442" s="16" t="s">
        <v>82</v>
      </c>
    </row>
    <row r="443" spans="1:65" s="13" customFormat="1" ht="11.25">
      <c r="B443" s="192"/>
      <c r="C443" s="193"/>
      <c r="D443" s="185" t="s">
        <v>134</v>
      </c>
      <c r="E443" s="194" t="s">
        <v>19</v>
      </c>
      <c r="F443" s="195" t="s">
        <v>702</v>
      </c>
      <c r="G443" s="193"/>
      <c r="H443" s="196">
        <v>4442.05</v>
      </c>
      <c r="I443" s="197"/>
      <c r="J443" s="193"/>
      <c r="K443" s="193"/>
      <c r="L443" s="198"/>
      <c r="M443" s="199"/>
      <c r="N443" s="200"/>
      <c r="O443" s="200"/>
      <c r="P443" s="200"/>
      <c r="Q443" s="200"/>
      <c r="R443" s="200"/>
      <c r="S443" s="200"/>
      <c r="T443" s="201"/>
      <c r="AT443" s="202" t="s">
        <v>134</v>
      </c>
      <c r="AU443" s="202" t="s">
        <v>82</v>
      </c>
      <c r="AV443" s="13" t="s">
        <v>82</v>
      </c>
      <c r="AW443" s="13" t="s">
        <v>33</v>
      </c>
      <c r="AX443" s="13" t="s">
        <v>71</v>
      </c>
      <c r="AY443" s="202" t="s">
        <v>121</v>
      </c>
    </row>
    <row r="444" spans="1:65" s="13" customFormat="1" ht="11.25">
      <c r="B444" s="192"/>
      <c r="C444" s="193"/>
      <c r="D444" s="185" t="s">
        <v>134</v>
      </c>
      <c r="E444" s="194" t="s">
        <v>19</v>
      </c>
      <c r="F444" s="195" t="s">
        <v>666</v>
      </c>
      <c r="G444" s="193"/>
      <c r="H444" s="196">
        <v>333</v>
      </c>
      <c r="I444" s="197"/>
      <c r="J444" s="193"/>
      <c r="K444" s="193"/>
      <c r="L444" s="198"/>
      <c r="M444" s="199"/>
      <c r="N444" s="200"/>
      <c r="O444" s="200"/>
      <c r="P444" s="200"/>
      <c r="Q444" s="200"/>
      <c r="R444" s="200"/>
      <c r="S444" s="200"/>
      <c r="T444" s="201"/>
      <c r="AT444" s="202" t="s">
        <v>134</v>
      </c>
      <c r="AU444" s="202" t="s">
        <v>82</v>
      </c>
      <c r="AV444" s="13" t="s">
        <v>82</v>
      </c>
      <c r="AW444" s="13" t="s">
        <v>33</v>
      </c>
      <c r="AX444" s="13" t="s">
        <v>71</v>
      </c>
      <c r="AY444" s="202" t="s">
        <v>121</v>
      </c>
    </row>
    <row r="445" spans="1:65" s="2" customFormat="1" ht="21.75" customHeight="1">
      <c r="A445" s="33"/>
      <c r="B445" s="34"/>
      <c r="C445" s="172" t="s">
        <v>703</v>
      </c>
      <c r="D445" s="172" t="s">
        <v>123</v>
      </c>
      <c r="E445" s="173" t="s">
        <v>704</v>
      </c>
      <c r="F445" s="174" t="s">
        <v>705</v>
      </c>
      <c r="G445" s="175" t="s">
        <v>441</v>
      </c>
      <c r="H445" s="176">
        <v>3.5</v>
      </c>
      <c r="I445" s="177"/>
      <c r="J445" s="178">
        <f>ROUND(I445*H445,2)</f>
        <v>0</v>
      </c>
      <c r="K445" s="174" t="s">
        <v>127</v>
      </c>
      <c r="L445" s="38"/>
      <c r="M445" s="179" t="s">
        <v>19</v>
      </c>
      <c r="N445" s="180" t="s">
        <v>42</v>
      </c>
      <c r="O445" s="63"/>
      <c r="P445" s="181">
        <f>O445*H445</f>
        <v>0</v>
      </c>
      <c r="Q445" s="181">
        <v>2.2399999999999998E-3</v>
      </c>
      <c r="R445" s="181">
        <f>Q445*H445</f>
        <v>7.8399999999999997E-3</v>
      </c>
      <c r="S445" s="181">
        <v>0</v>
      </c>
      <c r="T445" s="182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83" t="s">
        <v>128</v>
      </c>
      <c r="AT445" s="183" t="s">
        <v>123</v>
      </c>
      <c r="AU445" s="183" t="s">
        <v>82</v>
      </c>
      <c r="AY445" s="16" t="s">
        <v>121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6" t="s">
        <v>79</v>
      </c>
      <c r="BK445" s="184">
        <f>ROUND(I445*H445,2)</f>
        <v>0</v>
      </c>
      <c r="BL445" s="16" t="s">
        <v>128</v>
      </c>
      <c r="BM445" s="183" t="s">
        <v>706</v>
      </c>
    </row>
    <row r="446" spans="1:65" s="2" customFormat="1" ht="11.25">
      <c r="A446" s="33"/>
      <c r="B446" s="34"/>
      <c r="C446" s="35"/>
      <c r="D446" s="185" t="s">
        <v>130</v>
      </c>
      <c r="E446" s="35"/>
      <c r="F446" s="186" t="s">
        <v>707</v>
      </c>
      <c r="G446" s="35"/>
      <c r="H446" s="35"/>
      <c r="I446" s="187"/>
      <c r="J446" s="35"/>
      <c r="K446" s="35"/>
      <c r="L446" s="38"/>
      <c r="M446" s="188"/>
      <c r="N446" s="189"/>
      <c r="O446" s="63"/>
      <c r="P446" s="63"/>
      <c r="Q446" s="63"/>
      <c r="R446" s="63"/>
      <c r="S446" s="63"/>
      <c r="T446" s="64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6" t="s">
        <v>130</v>
      </c>
      <c r="AU446" s="16" t="s">
        <v>82</v>
      </c>
    </row>
    <row r="447" spans="1:65" s="2" customFormat="1" ht="11.25">
      <c r="A447" s="33"/>
      <c r="B447" s="34"/>
      <c r="C447" s="35"/>
      <c r="D447" s="190" t="s">
        <v>132</v>
      </c>
      <c r="E447" s="35"/>
      <c r="F447" s="191" t="s">
        <v>708</v>
      </c>
      <c r="G447" s="35"/>
      <c r="H447" s="35"/>
      <c r="I447" s="187"/>
      <c r="J447" s="35"/>
      <c r="K447" s="35"/>
      <c r="L447" s="38"/>
      <c r="M447" s="188"/>
      <c r="N447" s="189"/>
      <c r="O447" s="63"/>
      <c r="P447" s="63"/>
      <c r="Q447" s="63"/>
      <c r="R447" s="63"/>
      <c r="S447" s="63"/>
      <c r="T447" s="64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6" t="s">
        <v>132</v>
      </c>
      <c r="AU447" s="16" t="s">
        <v>82</v>
      </c>
    </row>
    <row r="448" spans="1:65" s="13" customFormat="1" ht="11.25">
      <c r="B448" s="192"/>
      <c r="C448" s="193"/>
      <c r="D448" s="185" t="s">
        <v>134</v>
      </c>
      <c r="E448" s="194" t="s">
        <v>19</v>
      </c>
      <c r="F448" s="195" t="s">
        <v>709</v>
      </c>
      <c r="G448" s="193"/>
      <c r="H448" s="196">
        <v>3.5</v>
      </c>
      <c r="I448" s="197"/>
      <c r="J448" s="193"/>
      <c r="K448" s="193"/>
      <c r="L448" s="198"/>
      <c r="M448" s="199"/>
      <c r="N448" s="200"/>
      <c r="O448" s="200"/>
      <c r="P448" s="200"/>
      <c r="Q448" s="200"/>
      <c r="R448" s="200"/>
      <c r="S448" s="200"/>
      <c r="T448" s="201"/>
      <c r="AT448" s="202" t="s">
        <v>134</v>
      </c>
      <c r="AU448" s="202" t="s">
        <v>82</v>
      </c>
      <c r="AV448" s="13" t="s">
        <v>82</v>
      </c>
      <c r="AW448" s="13" t="s">
        <v>33</v>
      </c>
      <c r="AX448" s="13" t="s">
        <v>79</v>
      </c>
      <c r="AY448" s="202" t="s">
        <v>121</v>
      </c>
    </row>
    <row r="449" spans="1:65" s="12" customFormat="1" ht="22.9" customHeight="1">
      <c r="B449" s="156"/>
      <c r="C449" s="157"/>
      <c r="D449" s="158" t="s">
        <v>70</v>
      </c>
      <c r="E449" s="170" t="s">
        <v>159</v>
      </c>
      <c r="F449" s="170" t="s">
        <v>710</v>
      </c>
      <c r="G449" s="157"/>
      <c r="H449" s="157"/>
      <c r="I449" s="160"/>
      <c r="J449" s="171">
        <f>BK449</f>
        <v>0</v>
      </c>
      <c r="K449" s="157"/>
      <c r="L449" s="162"/>
      <c r="M449" s="163"/>
      <c r="N449" s="164"/>
      <c r="O449" s="164"/>
      <c r="P449" s="165">
        <f>SUM(P450:P453)</f>
        <v>0</v>
      </c>
      <c r="Q449" s="164"/>
      <c r="R449" s="165">
        <f>SUM(R450:R453)</f>
        <v>1.9187999999999998E-3</v>
      </c>
      <c r="S449" s="164"/>
      <c r="T449" s="166">
        <f>SUM(T450:T453)</f>
        <v>0</v>
      </c>
      <c r="AR449" s="167" t="s">
        <v>79</v>
      </c>
      <c r="AT449" s="168" t="s">
        <v>70</v>
      </c>
      <c r="AU449" s="168" t="s">
        <v>79</v>
      </c>
      <c r="AY449" s="167" t="s">
        <v>121</v>
      </c>
      <c r="BK449" s="169">
        <f>SUM(BK450:BK453)</f>
        <v>0</v>
      </c>
    </row>
    <row r="450" spans="1:65" s="2" customFormat="1" ht="16.5" customHeight="1">
      <c r="A450" s="33"/>
      <c r="B450" s="34"/>
      <c r="C450" s="172" t="s">
        <v>711</v>
      </c>
      <c r="D450" s="172" t="s">
        <v>123</v>
      </c>
      <c r="E450" s="173" t="s">
        <v>712</v>
      </c>
      <c r="F450" s="174" t="s">
        <v>713</v>
      </c>
      <c r="G450" s="175" t="s">
        <v>126</v>
      </c>
      <c r="H450" s="176">
        <v>3.69</v>
      </c>
      <c r="I450" s="177"/>
      <c r="J450" s="178">
        <f>ROUND(I450*H450,2)</f>
        <v>0</v>
      </c>
      <c r="K450" s="174" t="s">
        <v>127</v>
      </c>
      <c r="L450" s="38"/>
      <c r="M450" s="179" t="s">
        <v>19</v>
      </c>
      <c r="N450" s="180" t="s">
        <v>42</v>
      </c>
      <c r="O450" s="63"/>
      <c r="P450" s="181">
        <f>O450*H450</f>
        <v>0</v>
      </c>
      <c r="Q450" s="181">
        <v>5.1999999999999995E-4</v>
      </c>
      <c r="R450" s="181">
        <f>Q450*H450</f>
        <v>1.9187999999999998E-3</v>
      </c>
      <c r="S450" s="181">
        <v>0</v>
      </c>
      <c r="T450" s="182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83" t="s">
        <v>128</v>
      </c>
      <c r="AT450" s="183" t="s">
        <v>123</v>
      </c>
      <c r="AU450" s="183" t="s">
        <v>82</v>
      </c>
      <c r="AY450" s="16" t="s">
        <v>121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16" t="s">
        <v>79</v>
      </c>
      <c r="BK450" s="184">
        <f>ROUND(I450*H450,2)</f>
        <v>0</v>
      </c>
      <c r="BL450" s="16" t="s">
        <v>128</v>
      </c>
      <c r="BM450" s="183" t="s">
        <v>714</v>
      </c>
    </row>
    <row r="451" spans="1:65" s="2" customFormat="1" ht="11.25">
      <c r="A451" s="33"/>
      <c r="B451" s="34"/>
      <c r="C451" s="35"/>
      <c r="D451" s="185" t="s">
        <v>130</v>
      </c>
      <c r="E451" s="35"/>
      <c r="F451" s="186" t="s">
        <v>715</v>
      </c>
      <c r="G451" s="35"/>
      <c r="H451" s="35"/>
      <c r="I451" s="187"/>
      <c r="J451" s="35"/>
      <c r="K451" s="35"/>
      <c r="L451" s="38"/>
      <c r="M451" s="188"/>
      <c r="N451" s="189"/>
      <c r="O451" s="63"/>
      <c r="P451" s="63"/>
      <c r="Q451" s="63"/>
      <c r="R451" s="63"/>
      <c r="S451" s="63"/>
      <c r="T451" s="64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6" t="s">
        <v>130</v>
      </c>
      <c r="AU451" s="16" t="s">
        <v>82</v>
      </c>
    </row>
    <row r="452" spans="1:65" s="2" customFormat="1" ht="11.25">
      <c r="A452" s="33"/>
      <c r="B452" s="34"/>
      <c r="C452" s="35"/>
      <c r="D452" s="190" t="s">
        <v>132</v>
      </c>
      <c r="E452" s="35"/>
      <c r="F452" s="191" t="s">
        <v>716</v>
      </c>
      <c r="G452" s="35"/>
      <c r="H452" s="35"/>
      <c r="I452" s="187"/>
      <c r="J452" s="35"/>
      <c r="K452" s="35"/>
      <c r="L452" s="38"/>
      <c r="M452" s="188"/>
      <c r="N452" s="189"/>
      <c r="O452" s="63"/>
      <c r="P452" s="63"/>
      <c r="Q452" s="63"/>
      <c r="R452" s="63"/>
      <c r="S452" s="63"/>
      <c r="T452" s="64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6" t="s">
        <v>132</v>
      </c>
      <c r="AU452" s="16" t="s">
        <v>82</v>
      </c>
    </row>
    <row r="453" spans="1:65" s="13" customFormat="1" ht="11.25">
      <c r="B453" s="192"/>
      <c r="C453" s="193"/>
      <c r="D453" s="185" t="s">
        <v>134</v>
      </c>
      <c r="E453" s="194" t="s">
        <v>19</v>
      </c>
      <c r="F453" s="195" t="s">
        <v>717</v>
      </c>
      <c r="G453" s="193"/>
      <c r="H453" s="196">
        <v>3.69</v>
      </c>
      <c r="I453" s="197"/>
      <c r="J453" s="193"/>
      <c r="K453" s="193"/>
      <c r="L453" s="198"/>
      <c r="M453" s="199"/>
      <c r="N453" s="200"/>
      <c r="O453" s="200"/>
      <c r="P453" s="200"/>
      <c r="Q453" s="200"/>
      <c r="R453" s="200"/>
      <c r="S453" s="200"/>
      <c r="T453" s="201"/>
      <c r="AT453" s="202" t="s">
        <v>134</v>
      </c>
      <c r="AU453" s="202" t="s">
        <v>82</v>
      </c>
      <c r="AV453" s="13" t="s">
        <v>82</v>
      </c>
      <c r="AW453" s="13" t="s">
        <v>33</v>
      </c>
      <c r="AX453" s="13" t="s">
        <v>79</v>
      </c>
      <c r="AY453" s="202" t="s">
        <v>121</v>
      </c>
    </row>
    <row r="454" spans="1:65" s="12" customFormat="1" ht="22.9" customHeight="1">
      <c r="B454" s="156"/>
      <c r="C454" s="157"/>
      <c r="D454" s="158" t="s">
        <v>70</v>
      </c>
      <c r="E454" s="170" t="s">
        <v>171</v>
      </c>
      <c r="F454" s="170" t="s">
        <v>718</v>
      </c>
      <c r="G454" s="157"/>
      <c r="H454" s="157"/>
      <c r="I454" s="160"/>
      <c r="J454" s="171">
        <f>BK454</f>
        <v>0</v>
      </c>
      <c r="K454" s="157"/>
      <c r="L454" s="162"/>
      <c r="M454" s="163"/>
      <c r="N454" s="164"/>
      <c r="O454" s="164"/>
      <c r="P454" s="165">
        <f>SUM(P455:P459)</f>
        <v>0</v>
      </c>
      <c r="Q454" s="164"/>
      <c r="R454" s="165">
        <f>SUM(R455:R459)</f>
        <v>1.2629999999999999</v>
      </c>
      <c r="S454" s="164"/>
      <c r="T454" s="166">
        <f>SUM(T455:T459)</f>
        <v>0</v>
      </c>
      <c r="AR454" s="167" t="s">
        <v>79</v>
      </c>
      <c r="AT454" s="168" t="s">
        <v>70</v>
      </c>
      <c r="AU454" s="168" t="s">
        <v>79</v>
      </c>
      <c r="AY454" s="167" t="s">
        <v>121</v>
      </c>
      <c r="BK454" s="169">
        <f>SUM(BK455:BK459)</f>
        <v>0</v>
      </c>
    </row>
    <row r="455" spans="1:65" s="2" customFormat="1" ht="16.5" customHeight="1">
      <c r="A455" s="33"/>
      <c r="B455" s="34"/>
      <c r="C455" s="172" t="s">
        <v>719</v>
      </c>
      <c r="D455" s="172" t="s">
        <v>123</v>
      </c>
      <c r="E455" s="173" t="s">
        <v>720</v>
      </c>
      <c r="F455" s="174" t="s">
        <v>721</v>
      </c>
      <c r="G455" s="175" t="s">
        <v>138</v>
      </c>
      <c r="H455" s="176">
        <v>5</v>
      </c>
      <c r="I455" s="177"/>
      <c r="J455" s="178">
        <f>ROUND(I455*H455,2)</f>
        <v>0</v>
      </c>
      <c r="K455" s="174" t="s">
        <v>127</v>
      </c>
      <c r="L455" s="38"/>
      <c r="M455" s="179" t="s">
        <v>19</v>
      </c>
      <c r="N455" s="180" t="s">
        <v>42</v>
      </c>
      <c r="O455" s="63"/>
      <c r="P455" s="181">
        <f>O455*H455</f>
        <v>0</v>
      </c>
      <c r="Q455" s="181">
        <v>0.1326</v>
      </c>
      <c r="R455" s="181">
        <f>Q455*H455</f>
        <v>0.66300000000000003</v>
      </c>
      <c r="S455" s="181">
        <v>0</v>
      </c>
      <c r="T455" s="182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83" t="s">
        <v>128</v>
      </c>
      <c r="AT455" s="183" t="s">
        <v>123</v>
      </c>
      <c r="AU455" s="183" t="s">
        <v>82</v>
      </c>
      <c r="AY455" s="16" t="s">
        <v>121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6" t="s">
        <v>79</v>
      </c>
      <c r="BK455" s="184">
        <f>ROUND(I455*H455,2)</f>
        <v>0</v>
      </c>
      <c r="BL455" s="16" t="s">
        <v>128</v>
      </c>
      <c r="BM455" s="183" t="s">
        <v>722</v>
      </c>
    </row>
    <row r="456" spans="1:65" s="2" customFormat="1" ht="11.25">
      <c r="A456" s="33"/>
      <c r="B456" s="34"/>
      <c r="C456" s="35"/>
      <c r="D456" s="185" t="s">
        <v>130</v>
      </c>
      <c r="E456" s="35"/>
      <c r="F456" s="186" t="s">
        <v>723</v>
      </c>
      <c r="G456" s="35"/>
      <c r="H456" s="35"/>
      <c r="I456" s="187"/>
      <c r="J456" s="35"/>
      <c r="K456" s="35"/>
      <c r="L456" s="38"/>
      <c r="M456" s="188"/>
      <c r="N456" s="189"/>
      <c r="O456" s="63"/>
      <c r="P456" s="63"/>
      <c r="Q456" s="63"/>
      <c r="R456" s="63"/>
      <c r="S456" s="63"/>
      <c r="T456" s="64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6" t="s">
        <v>130</v>
      </c>
      <c r="AU456" s="16" t="s">
        <v>82</v>
      </c>
    </row>
    <row r="457" spans="1:65" s="2" customFormat="1" ht="11.25">
      <c r="A457" s="33"/>
      <c r="B457" s="34"/>
      <c r="C457" s="35"/>
      <c r="D457" s="190" t="s">
        <v>132</v>
      </c>
      <c r="E457" s="35"/>
      <c r="F457" s="191" t="s">
        <v>724</v>
      </c>
      <c r="G457" s="35"/>
      <c r="H457" s="35"/>
      <c r="I457" s="187"/>
      <c r="J457" s="35"/>
      <c r="K457" s="35"/>
      <c r="L457" s="38"/>
      <c r="M457" s="188"/>
      <c r="N457" s="189"/>
      <c r="O457" s="63"/>
      <c r="P457" s="63"/>
      <c r="Q457" s="63"/>
      <c r="R457" s="63"/>
      <c r="S457" s="63"/>
      <c r="T457" s="64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6" t="s">
        <v>132</v>
      </c>
      <c r="AU457" s="16" t="s">
        <v>82</v>
      </c>
    </row>
    <row r="458" spans="1:65" s="2" customFormat="1" ht="16.5" customHeight="1">
      <c r="A458" s="33"/>
      <c r="B458" s="34"/>
      <c r="C458" s="204" t="s">
        <v>725</v>
      </c>
      <c r="D458" s="204" t="s">
        <v>394</v>
      </c>
      <c r="E458" s="205" t="s">
        <v>726</v>
      </c>
      <c r="F458" s="206" t="s">
        <v>727</v>
      </c>
      <c r="G458" s="207" t="s">
        <v>728</v>
      </c>
      <c r="H458" s="208">
        <v>5</v>
      </c>
      <c r="I458" s="209"/>
      <c r="J458" s="210">
        <f>ROUND(I458*H458,2)</f>
        <v>0</v>
      </c>
      <c r="K458" s="206" t="s">
        <v>19</v>
      </c>
      <c r="L458" s="211"/>
      <c r="M458" s="212" t="s">
        <v>19</v>
      </c>
      <c r="N458" s="213" t="s">
        <v>42</v>
      </c>
      <c r="O458" s="63"/>
      <c r="P458" s="181">
        <f>O458*H458</f>
        <v>0</v>
      </c>
      <c r="Q458" s="181">
        <v>0.12</v>
      </c>
      <c r="R458" s="181">
        <f>Q458*H458</f>
        <v>0.6</v>
      </c>
      <c r="S458" s="181">
        <v>0</v>
      </c>
      <c r="T458" s="182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83" t="s">
        <v>171</v>
      </c>
      <c r="AT458" s="183" t="s">
        <v>394</v>
      </c>
      <c r="AU458" s="183" t="s">
        <v>82</v>
      </c>
      <c r="AY458" s="16" t="s">
        <v>121</v>
      </c>
      <c r="BE458" s="184">
        <f>IF(N458="základní",J458,0)</f>
        <v>0</v>
      </c>
      <c r="BF458" s="184">
        <f>IF(N458="snížená",J458,0)</f>
        <v>0</v>
      </c>
      <c r="BG458" s="184">
        <f>IF(N458="zákl. přenesená",J458,0)</f>
        <v>0</v>
      </c>
      <c r="BH458" s="184">
        <f>IF(N458="sníž. přenesená",J458,0)</f>
        <v>0</v>
      </c>
      <c r="BI458" s="184">
        <f>IF(N458="nulová",J458,0)</f>
        <v>0</v>
      </c>
      <c r="BJ458" s="16" t="s">
        <v>79</v>
      </c>
      <c r="BK458" s="184">
        <f>ROUND(I458*H458,2)</f>
        <v>0</v>
      </c>
      <c r="BL458" s="16" t="s">
        <v>128</v>
      </c>
      <c r="BM458" s="183" t="s">
        <v>729</v>
      </c>
    </row>
    <row r="459" spans="1:65" s="2" customFormat="1" ht="11.25">
      <c r="A459" s="33"/>
      <c r="B459" s="34"/>
      <c r="C459" s="35"/>
      <c r="D459" s="185" t="s">
        <v>130</v>
      </c>
      <c r="E459" s="35"/>
      <c r="F459" s="186" t="s">
        <v>727</v>
      </c>
      <c r="G459" s="35"/>
      <c r="H459" s="35"/>
      <c r="I459" s="187"/>
      <c r="J459" s="35"/>
      <c r="K459" s="35"/>
      <c r="L459" s="38"/>
      <c r="M459" s="188"/>
      <c r="N459" s="189"/>
      <c r="O459" s="63"/>
      <c r="P459" s="63"/>
      <c r="Q459" s="63"/>
      <c r="R459" s="63"/>
      <c r="S459" s="63"/>
      <c r="T459" s="64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16" t="s">
        <v>130</v>
      </c>
      <c r="AU459" s="16" t="s">
        <v>82</v>
      </c>
    </row>
    <row r="460" spans="1:65" s="12" customFormat="1" ht="22.9" customHeight="1">
      <c r="B460" s="156"/>
      <c r="C460" s="157"/>
      <c r="D460" s="158" t="s">
        <v>70</v>
      </c>
      <c r="E460" s="170" t="s">
        <v>177</v>
      </c>
      <c r="F460" s="170" t="s">
        <v>730</v>
      </c>
      <c r="G460" s="157"/>
      <c r="H460" s="157"/>
      <c r="I460" s="160"/>
      <c r="J460" s="171">
        <f>BK460</f>
        <v>0</v>
      </c>
      <c r="K460" s="157"/>
      <c r="L460" s="162"/>
      <c r="M460" s="163"/>
      <c r="N460" s="164"/>
      <c r="O460" s="164"/>
      <c r="P460" s="165">
        <f>SUM(P461:P482)</f>
        <v>0</v>
      </c>
      <c r="Q460" s="164"/>
      <c r="R460" s="165">
        <f>SUM(R461:R482)</f>
        <v>31.150399999999998</v>
      </c>
      <c r="S460" s="164"/>
      <c r="T460" s="166">
        <f>SUM(T461:T482)</f>
        <v>19.600000000000001</v>
      </c>
      <c r="AR460" s="167" t="s">
        <v>79</v>
      </c>
      <c r="AT460" s="168" t="s">
        <v>70</v>
      </c>
      <c r="AU460" s="168" t="s">
        <v>79</v>
      </c>
      <c r="AY460" s="167" t="s">
        <v>121</v>
      </c>
      <c r="BK460" s="169">
        <f>SUM(BK461:BK482)</f>
        <v>0</v>
      </c>
    </row>
    <row r="461" spans="1:65" s="2" customFormat="1" ht="16.5" customHeight="1">
      <c r="A461" s="33"/>
      <c r="B461" s="34"/>
      <c r="C461" s="172" t="s">
        <v>731</v>
      </c>
      <c r="D461" s="172" t="s">
        <v>123</v>
      </c>
      <c r="E461" s="173" t="s">
        <v>732</v>
      </c>
      <c r="F461" s="174" t="s">
        <v>733</v>
      </c>
      <c r="G461" s="175" t="s">
        <v>441</v>
      </c>
      <c r="H461" s="176">
        <v>5</v>
      </c>
      <c r="I461" s="177"/>
      <c r="J461" s="178">
        <f>ROUND(I461*H461,2)</f>
        <v>0</v>
      </c>
      <c r="K461" s="174" t="s">
        <v>127</v>
      </c>
      <c r="L461" s="38"/>
      <c r="M461" s="179" t="s">
        <v>19</v>
      </c>
      <c r="N461" s="180" t="s">
        <v>42</v>
      </c>
      <c r="O461" s="63"/>
      <c r="P461" s="181">
        <f>O461*H461</f>
        <v>0</v>
      </c>
      <c r="Q461" s="181">
        <v>0.95352000000000003</v>
      </c>
      <c r="R461" s="181">
        <f>Q461*H461</f>
        <v>4.7675999999999998</v>
      </c>
      <c r="S461" s="181">
        <v>0</v>
      </c>
      <c r="T461" s="182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83" t="s">
        <v>128</v>
      </c>
      <c r="AT461" s="183" t="s">
        <v>123</v>
      </c>
      <c r="AU461" s="183" t="s">
        <v>82</v>
      </c>
      <c r="AY461" s="16" t="s">
        <v>121</v>
      </c>
      <c r="BE461" s="184">
        <f>IF(N461="základní",J461,0)</f>
        <v>0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16" t="s">
        <v>79</v>
      </c>
      <c r="BK461" s="184">
        <f>ROUND(I461*H461,2)</f>
        <v>0</v>
      </c>
      <c r="BL461" s="16" t="s">
        <v>128</v>
      </c>
      <c r="BM461" s="183" t="s">
        <v>734</v>
      </c>
    </row>
    <row r="462" spans="1:65" s="2" customFormat="1" ht="11.25">
      <c r="A462" s="33"/>
      <c r="B462" s="34"/>
      <c r="C462" s="35"/>
      <c r="D462" s="185" t="s">
        <v>130</v>
      </c>
      <c r="E462" s="35"/>
      <c r="F462" s="186" t="s">
        <v>735</v>
      </c>
      <c r="G462" s="35"/>
      <c r="H462" s="35"/>
      <c r="I462" s="187"/>
      <c r="J462" s="35"/>
      <c r="K462" s="35"/>
      <c r="L462" s="38"/>
      <c r="M462" s="188"/>
      <c r="N462" s="189"/>
      <c r="O462" s="63"/>
      <c r="P462" s="63"/>
      <c r="Q462" s="63"/>
      <c r="R462" s="63"/>
      <c r="S462" s="63"/>
      <c r="T462" s="64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T462" s="16" t="s">
        <v>130</v>
      </c>
      <c r="AU462" s="16" t="s">
        <v>82</v>
      </c>
    </row>
    <row r="463" spans="1:65" s="2" customFormat="1" ht="11.25">
      <c r="A463" s="33"/>
      <c r="B463" s="34"/>
      <c r="C463" s="35"/>
      <c r="D463" s="190" t="s">
        <v>132</v>
      </c>
      <c r="E463" s="35"/>
      <c r="F463" s="191" t="s">
        <v>736</v>
      </c>
      <c r="G463" s="35"/>
      <c r="H463" s="35"/>
      <c r="I463" s="187"/>
      <c r="J463" s="35"/>
      <c r="K463" s="35"/>
      <c r="L463" s="38"/>
      <c r="M463" s="188"/>
      <c r="N463" s="189"/>
      <c r="O463" s="63"/>
      <c r="P463" s="63"/>
      <c r="Q463" s="63"/>
      <c r="R463" s="63"/>
      <c r="S463" s="63"/>
      <c r="T463" s="64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6" t="s">
        <v>132</v>
      </c>
      <c r="AU463" s="16" t="s">
        <v>82</v>
      </c>
    </row>
    <row r="464" spans="1:65" s="13" customFormat="1" ht="11.25">
      <c r="B464" s="192"/>
      <c r="C464" s="193"/>
      <c r="D464" s="185" t="s">
        <v>134</v>
      </c>
      <c r="E464" s="194" t="s">
        <v>19</v>
      </c>
      <c r="F464" s="195" t="s">
        <v>737</v>
      </c>
      <c r="G464" s="193"/>
      <c r="H464" s="196">
        <v>5</v>
      </c>
      <c r="I464" s="197"/>
      <c r="J464" s="193"/>
      <c r="K464" s="193"/>
      <c r="L464" s="198"/>
      <c r="M464" s="199"/>
      <c r="N464" s="200"/>
      <c r="O464" s="200"/>
      <c r="P464" s="200"/>
      <c r="Q464" s="200"/>
      <c r="R464" s="200"/>
      <c r="S464" s="200"/>
      <c r="T464" s="201"/>
      <c r="AT464" s="202" t="s">
        <v>134</v>
      </c>
      <c r="AU464" s="202" t="s">
        <v>82</v>
      </c>
      <c r="AV464" s="13" t="s">
        <v>82</v>
      </c>
      <c r="AW464" s="13" t="s">
        <v>33</v>
      </c>
      <c r="AX464" s="13" t="s">
        <v>79</v>
      </c>
      <c r="AY464" s="202" t="s">
        <v>121</v>
      </c>
    </row>
    <row r="465" spans="1:65" s="2" customFormat="1" ht="16.5" customHeight="1">
      <c r="A465" s="33"/>
      <c r="B465" s="34"/>
      <c r="C465" s="204" t="s">
        <v>738</v>
      </c>
      <c r="D465" s="204" t="s">
        <v>394</v>
      </c>
      <c r="E465" s="205" t="s">
        <v>739</v>
      </c>
      <c r="F465" s="206" t="s">
        <v>740</v>
      </c>
      <c r="G465" s="207" t="s">
        <v>441</v>
      </c>
      <c r="H465" s="208">
        <v>5.0999999999999996</v>
      </c>
      <c r="I465" s="209"/>
      <c r="J465" s="210">
        <f>ROUND(I465*H465,2)</f>
        <v>0</v>
      </c>
      <c r="K465" s="206" t="s">
        <v>127</v>
      </c>
      <c r="L465" s="211"/>
      <c r="M465" s="212" t="s">
        <v>19</v>
      </c>
      <c r="N465" s="213" t="s">
        <v>42</v>
      </c>
      <c r="O465" s="63"/>
      <c r="P465" s="181">
        <f>O465*H465</f>
        <v>0</v>
      </c>
      <c r="Q465" s="181">
        <v>0.30399999999999999</v>
      </c>
      <c r="R465" s="181">
        <f>Q465*H465</f>
        <v>1.5503999999999998</v>
      </c>
      <c r="S465" s="181">
        <v>0</v>
      </c>
      <c r="T465" s="182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83" t="s">
        <v>171</v>
      </c>
      <c r="AT465" s="183" t="s">
        <v>394</v>
      </c>
      <c r="AU465" s="183" t="s">
        <v>82</v>
      </c>
      <c r="AY465" s="16" t="s">
        <v>121</v>
      </c>
      <c r="BE465" s="184">
        <f>IF(N465="základní",J465,0)</f>
        <v>0</v>
      </c>
      <c r="BF465" s="184">
        <f>IF(N465="snížená",J465,0)</f>
        <v>0</v>
      </c>
      <c r="BG465" s="184">
        <f>IF(N465="zákl. přenesená",J465,0)</f>
        <v>0</v>
      </c>
      <c r="BH465" s="184">
        <f>IF(N465="sníž. přenesená",J465,0)</f>
        <v>0</v>
      </c>
      <c r="BI465" s="184">
        <f>IF(N465="nulová",J465,0)</f>
        <v>0</v>
      </c>
      <c r="BJ465" s="16" t="s">
        <v>79</v>
      </c>
      <c r="BK465" s="184">
        <f>ROUND(I465*H465,2)</f>
        <v>0</v>
      </c>
      <c r="BL465" s="16" t="s">
        <v>128</v>
      </c>
      <c r="BM465" s="183" t="s">
        <v>741</v>
      </c>
    </row>
    <row r="466" spans="1:65" s="2" customFormat="1" ht="11.25">
      <c r="A466" s="33"/>
      <c r="B466" s="34"/>
      <c r="C466" s="35"/>
      <c r="D466" s="185" t="s">
        <v>130</v>
      </c>
      <c r="E466" s="35"/>
      <c r="F466" s="186" t="s">
        <v>740</v>
      </c>
      <c r="G466" s="35"/>
      <c r="H466" s="35"/>
      <c r="I466" s="187"/>
      <c r="J466" s="35"/>
      <c r="K466" s="35"/>
      <c r="L466" s="38"/>
      <c r="M466" s="188"/>
      <c r="N466" s="189"/>
      <c r="O466" s="63"/>
      <c r="P466" s="63"/>
      <c r="Q466" s="63"/>
      <c r="R466" s="63"/>
      <c r="S466" s="63"/>
      <c r="T466" s="64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6" t="s">
        <v>130</v>
      </c>
      <c r="AU466" s="16" t="s">
        <v>82</v>
      </c>
    </row>
    <row r="467" spans="1:65" s="13" customFormat="1" ht="11.25">
      <c r="B467" s="192"/>
      <c r="C467" s="193"/>
      <c r="D467" s="185" t="s">
        <v>134</v>
      </c>
      <c r="E467" s="194" t="s">
        <v>19</v>
      </c>
      <c r="F467" s="195" t="s">
        <v>742</v>
      </c>
      <c r="G467" s="193"/>
      <c r="H467" s="196">
        <v>5.0999999999999996</v>
      </c>
      <c r="I467" s="197"/>
      <c r="J467" s="193"/>
      <c r="K467" s="193"/>
      <c r="L467" s="198"/>
      <c r="M467" s="199"/>
      <c r="N467" s="200"/>
      <c r="O467" s="200"/>
      <c r="P467" s="200"/>
      <c r="Q467" s="200"/>
      <c r="R467" s="200"/>
      <c r="S467" s="200"/>
      <c r="T467" s="201"/>
      <c r="AT467" s="202" t="s">
        <v>134</v>
      </c>
      <c r="AU467" s="202" t="s">
        <v>82</v>
      </c>
      <c r="AV467" s="13" t="s">
        <v>82</v>
      </c>
      <c r="AW467" s="13" t="s">
        <v>33</v>
      </c>
      <c r="AX467" s="13" t="s">
        <v>79</v>
      </c>
      <c r="AY467" s="202" t="s">
        <v>121</v>
      </c>
    </row>
    <row r="468" spans="1:65" s="2" customFormat="1" ht="16.5" customHeight="1">
      <c r="A468" s="33"/>
      <c r="B468" s="34"/>
      <c r="C468" s="172" t="s">
        <v>743</v>
      </c>
      <c r="D468" s="172" t="s">
        <v>123</v>
      </c>
      <c r="E468" s="173" t="s">
        <v>744</v>
      </c>
      <c r="F468" s="174" t="s">
        <v>745</v>
      </c>
      <c r="G468" s="175" t="s">
        <v>441</v>
      </c>
      <c r="H468" s="176">
        <v>10</v>
      </c>
      <c r="I468" s="177"/>
      <c r="J468" s="178">
        <f>ROUND(I468*H468,2)</f>
        <v>0</v>
      </c>
      <c r="K468" s="174" t="s">
        <v>127</v>
      </c>
      <c r="L468" s="38"/>
      <c r="M468" s="179" t="s">
        <v>19</v>
      </c>
      <c r="N468" s="180" t="s">
        <v>42</v>
      </c>
      <c r="O468" s="63"/>
      <c r="P468" s="181">
        <f>O468*H468</f>
        <v>0</v>
      </c>
      <c r="Q468" s="181">
        <v>1.43876</v>
      </c>
      <c r="R468" s="181">
        <f>Q468*H468</f>
        <v>14.387600000000001</v>
      </c>
      <c r="S468" s="181">
        <v>0</v>
      </c>
      <c r="T468" s="182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83" t="s">
        <v>128</v>
      </c>
      <c r="AT468" s="183" t="s">
        <v>123</v>
      </c>
      <c r="AU468" s="183" t="s">
        <v>82</v>
      </c>
      <c r="AY468" s="16" t="s">
        <v>121</v>
      </c>
      <c r="BE468" s="184">
        <f>IF(N468="základní",J468,0)</f>
        <v>0</v>
      </c>
      <c r="BF468" s="184">
        <f>IF(N468="snížená",J468,0)</f>
        <v>0</v>
      </c>
      <c r="BG468" s="184">
        <f>IF(N468="zákl. přenesená",J468,0)</f>
        <v>0</v>
      </c>
      <c r="BH468" s="184">
        <f>IF(N468="sníž. přenesená",J468,0)</f>
        <v>0</v>
      </c>
      <c r="BI468" s="184">
        <f>IF(N468="nulová",J468,0)</f>
        <v>0</v>
      </c>
      <c r="BJ468" s="16" t="s">
        <v>79</v>
      </c>
      <c r="BK468" s="184">
        <f>ROUND(I468*H468,2)</f>
        <v>0</v>
      </c>
      <c r="BL468" s="16" t="s">
        <v>128</v>
      </c>
      <c r="BM468" s="183" t="s">
        <v>746</v>
      </c>
    </row>
    <row r="469" spans="1:65" s="2" customFormat="1" ht="11.25">
      <c r="A469" s="33"/>
      <c r="B469" s="34"/>
      <c r="C469" s="35"/>
      <c r="D469" s="185" t="s">
        <v>130</v>
      </c>
      <c r="E469" s="35"/>
      <c r="F469" s="186" t="s">
        <v>747</v>
      </c>
      <c r="G469" s="35"/>
      <c r="H469" s="35"/>
      <c r="I469" s="187"/>
      <c r="J469" s="35"/>
      <c r="K469" s="35"/>
      <c r="L469" s="38"/>
      <c r="M469" s="188"/>
      <c r="N469" s="189"/>
      <c r="O469" s="63"/>
      <c r="P469" s="63"/>
      <c r="Q469" s="63"/>
      <c r="R469" s="63"/>
      <c r="S469" s="63"/>
      <c r="T469" s="64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T469" s="16" t="s">
        <v>130</v>
      </c>
      <c r="AU469" s="16" t="s">
        <v>82</v>
      </c>
    </row>
    <row r="470" spans="1:65" s="2" customFormat="1" ht="11.25">
      <c r="A470" s="33"/>
      <c r="B470" s="34"/>
      <c r="C470" s="35"/>
      <c r="D470" s="190" t="s">
        <v>132</v>
      </c>
      <c r="E470" s="35"/>
      <c r="F470" s="191" t="s">
        <v>748</v>
      </c>
      <c r="G470" s="35"/>
      <c r="H470" s="35"/>
      <c r="I470" s="187"/>
      <c r="J470" s="35"/>
      <c r="K470" s="35"/>
      <c r="L470" s="38"/>
      <c r="M470" s="188"/>
      <c r="N470" s="189"/>
      <c r="O470" s="63"/>
      <c r="P470" s="63"/>
      <c r="Q470" s="63"/>
      <c r="R470" s="63"/>
      <c r="S470" s="63"/>
      <c r="T470" s="64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6" t="s">
        <v>132</v>
      </c>
      <c r="AU470" s="16" t="s">
        <v>82</v>
      </c>
    </row>
    <row r="471" spans="1:65" s="13" customFormat="1" ht="11.25">
      <c r="B471" s="192"/>
      <c r="C471" s="193"/>
      <c r="D471" s="185" t="s">
        <v>134</v>
      </c>
      <c r="E471" s="194" t="s">
        <v>19</v>
      </c>
      <c r="F471" s="195" t="s">
        <v>749</v>
      </c>
      <c r="G471" s="193"/>
      <c r="H471" s="196">
        <v>10</v>
      </c>
      <c r="I471" s="197"/>
      <c r="J471" s="193"/>
      <c r="K471" s="193"/>
      <c r="L471" s="198"/>
      <c r="M471" s="199"/>
      <c r="N471" s="200"/>
      <c r="O471" s="200"/>
      <c r="P471" s="200"/>
      <c r="Q471" s="200"/>
      <c r="R471" s="200"/>
      <c r="S471" s="200"/>
      <c r="T471" s="201"/>
      <c r="AT471" s="202" t="s">
        <v>134</v>
      </c>
      <c r="AU471" s="202" t="s">
        <v>82</v>
      </c>
      <c r="AV471" s="13" t="s">
        <v>82</v>
      </c>
      <c r="AW471" s="13" t="s">
        <v>33</v>
      </c>
      <c r="AX471" s="13" t="s">
        <v>79</v>
      </c>
      <c r="AY471" s="202" t="s">
        <v>121</v>
      </c>
    </row>
    <row r="472" spans="1:65" s="2" customFormat="1" ht="16.5" customHeight="1">
      <c r="A472" s="33"/>
      <c r="B472" s="34"/>
      <c r="C472" s="204" t="s">
        <v>750</v>
      </c>
      <c r="D472" s="204" t="s">
        <v>394</v>
      </c>
      <c r="E472" s="205" t="s">
        <v>751</v>
      </c>
      <c r="F472" s="206" t="s">
        <v>752</v>
      </c>
      <c r="G472" s="207" t="s">
        <v>441</v>
      </c>
      <c r="H472" s="208">
        <v>10.199999999999999</v>
      </c>
      <c r="I472" s="209"/>
      <c r="J472" s="210">
        <f>ROUND(I472*H472,2)</f>
        <v>0</v>
      </c>
      <c r="K472" s="206" t="s">
        <v>127</v>
      </c>
      <c r="L472" s="211"/>
      <c r="M472" s="212" t="s">
        <v>19</v>
      </c>
      <c r="N472" s="213" t="s">
        <v>42</v>
      </c>
      <c r="O472" s="63"/>
      <c r="P472" s="181">
        <f>O472*H472</f>
        <v>0</v>
      </c>
      <c r="Q472" s="181">
        <v>1.024</v>
      </c>
      <c r="R472" s="181">
        <f>Q472*H472</f>
        <v>10.444799999999999</v>
      </c>
      <c r="S472" s="181">
        <v>0</v>
      </c>
      <c r="T472" s="182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83" t="s">
        <v>171</v>
      </c>
      <c r="AT472" s="183" t="s">
        <v>394</v>
      </c>
      <c r="AU472" s="183" t="s">
        <v>82</v>
      </c>
      <c r="AY472" s="16" t="s">
        <v>121</v>
      </c>
      <c r="BE472" s="184">
        <f>IF(N472="základní",J472,0)</f>
        <v>0</v>
      </c>
      <c r="BF472" s="184">
        <f>IF(N472="snížená",J472,0)</f>
        <v>0</v>
      </c>
      <c r="BG472" s="184">
        <f>IF(N472="zákl. přenesená",J472,0)</f>
        <v>0</v>
      </c>
      <c r="BH472" s="184">
        <f>IF(N472="sníž. přenesená",J472,0)</f>
        <v>0</v>
      </c>
      <c r="BI472" s="184">
        <f>IF(N472="nulová",J472,0)</f>
        <v>0</v>
      </c>
      <c r="BJ472" s="16" t="s">
        <v>79</v>
      </c>
      <c r="BK472" s="184">
        <f>ROUND(I472*H472,2)</f>
        <v>0</v>
      </c>
      <c r="BL472" s="16" t="s">
        <v>128</v>
      </c>
      <c r="BM472" s="183" t="s">
        <v>753</v>
      </c>
    </row>
    <row r="473" spans="1:65" s="2" customFormat="1" ht="11.25">
      <c r="A473" s="33"/>
      <c r="B473" s="34"/>
      <c r="C473" s="35"/>
      <c r="D473" s="185" t="s">
        <v>130</v>
      </c>
      <c r="E473" s="35"/>
      <c r="F473" s="186" t="s">
        <v>752</v>
      </c>
      <c r="G473" s="35"/>
      <c r="H473" s="35"/>
      <c r="I473" s="187"/>
      <c r="J473" s="35"/>
      <c r="K473" s="35"/>
      <c r="L473" s="38"/>
      <c r="M473" s="188"/>
      <c r="N473" s="189"/>
      <c r="O473" s="63"/>
      <c r="P473" s="63"/>
      <c r="Q473" s="63"/>
      <c r="R473" s="63"/>
      <c r="S473" s="63"/>
      <c r="T473" s="64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T473" s="16" t="s">
        <v>130</v>
      </c>
      <c r="AU473" s="16" t="s">
        <v>82</v>
      </c>
    </row>
    <row r="474" spans="1:65" s="13" customFormat="1" ht="11.25">
      <c r="B474" s="192"/>
      <c r="C474" s="193"/>
      <c r="D474" s="185" t="s">
        <v>134</v>
      </c>
      <c r="E474" s="194" t="s">
        <v>19</v>
      </c>
      <c r="F474" s="195" t="s">
        <v>754</v>
      </c>
      <c r="G474" s="193"/>
      <c r="H474" s="196">
        <v>10.199999999999999</v>
      </c>
      <c r="I474" s="197"/>
      <c r="J474" s="193"/>
      <c r="K474" s="193"/>
      <c r="L474" s="198"/>
      <c r="M474" s="199"/>
      <c r="N474" s="200"/>
      <c r="O474" s="200"/>
      <c r="P474" s="200"/>
      <c r="Q474" s="200"/>
      <c r="R474" s="200"/>
      <c r="S474" s="200"/>
      <c r="T474" s="201"/>
      <c r="AT474" s="202" t="s">
        <v>134</v>
      </c>
      <c r="AU474" s="202" t="s">
        <v>82</v>
      </c>
      <c r="AV474" s="13" t="s">
        <v>82</v>
      </c>
      <c r="AW474" s="13" t="s">
        <v>33</v>
      </c>
      <c r="AX474" s="13" t="s">
        <v>79</v>
      </c>
      <c r="AY474" s="202" t="s">
        <v>121</v>
      </c>
    </row>
    <row r="475" spans="1:65" s="2" customFormat="1" ht="16.5" customHeight="1">
      <c r="A475" s="33"/>
      <c r="B475" s="34"/>
      <c r="C475" s="172" t="s">
        <v>755</v>
      </c>
      <c r="D475" s="172" t="s">
        <v>123</v>
      </c>
      <c r="E475" s="173" t="s">
        <v>756</v>
      </c>
      <c r="F475" s="174" t="s">
        <v>757</v>
      </c>
      <c r="G475" s="175" t="s">
        <v>441</v>
      </c>
      <c r="H475" s="176">
        <v>3.5</v>
      </c>
      <c r="I475" s="177"/>
      <c r="J475" s="178">
        <f>ROUND(I475*H475,2)</f>
        <v>0</v>
      </c>
      <c r="K475" s="174" t="s">
        <v>127</v>
      </c>
      <c r="L475" s="38"/>
      <c r="M475" s="179" t="s">
        <v>19</v>
      </c>
      <c r="N475" s="180" t="s">
        <v>42</v>
      </c>
      <c r="O475" s="63"/>
      <c r="P475" s="181">
        <f>O475*H475</f>
        <v>0</v>
      </c>
      <c r="Q475" s="181">
        <v>0</v>
      </c>
      <c r="R475" s="181">
        <f>Q475*H475</f>
        <v>0</v>
      </c>
      <c r="S475" s="181">
        <v>0</v>
      </c>
      <c r="T475" s="182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83" t="s">
        <v>128</v>
      </c>
      <c r="AT475" s="183" t="s">
        <v>123</v>
      </c>
      <c r="AU475" s="183" t="s">
        <v>82</v>
      </c>
      <c r="AY475" s="16" t="s">
        <v>121</v>
      </c>
      <c r="BE475" s="184">
        <f>IF(N475="základní",J475,0)</f>
        <v>0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16" t="s">
        <v>79</v>
      </c>
      <c r="BK475" s="184">
        <f>ROUND(I475*H475,2)</f>
        <v>0</v>
      </c>
      <c r="BL475" s="16" t="s">
        <v>128</v>
      </c>
      <c r="BM475" s="183" t="s">
        <v>758</v>
      </c>
    </row>
    <row r="476" spans="1:65" s="2" customFormat="1" ht="11.25">
      <c r="A476" s="33"/>
      <c r="B476" s="34"/>
      <c r="C476" s="35"/>
      <c r="D476" s="185" t="s">
        <v>130</v>
      </c>
      <c r="E476" s="35"/>
      <c r="F476" s="186" t="s">
        <v>759</v>
      </c>
      <c r="G476" s="35"/>
      <c r="H476" s="35"/>
      <c r="I476" s="187"/>
      <c r="J476" s="35"/>
      <c r="K476" s="35"/>
      <c r="L476" s="38"/>
      <c r="M476" s="188"/>
      <c r="N476" s="189"/>
      <c r="O476" s="63"/>
      <c r="P476" s="63"/>
      <c r="Q476" s="63"/>
      <c r="R476" s="63"/>
      <c r="S476" s="63"/>
      <c r="T476" s="64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6" t="s">
        <v>130</v>
      </c>
      <c r="AU476" s="16" t="s">
        <v>82</v>
      </c>
    </row>
    <row r="477" spans="1:65" s="2" customFormat="1" ht="11.25">
      <c r="A477" s="33"/>
      <c r="B477" s="34"/>
      <c r="C477" s="35"/>
      <c r="D477" s="190" t="s">
        <v>132</v>
      </c>
      <c r="E477" s="35"/>
      <c r="F477" s="191" t="s">
        <v>760</v>
      </c>
      <c r="G477" s="35"/>
      <c r="H477" s="35"/>
      <c r="I477" s="187"/>
      <c r="J477" s="35"/>
      <c r="K477" s="35"/>
      <c r="L477" s="38"/>
      <c r="M477" s="188"/>
      <c r="N477" s="189"/>
      <c r="O477" s="63"/>
      <c r="P477" s="63"/>
      <c r="Q477" s="63"/>
      <c r="R477" s="63"/>
      <c r="S477" s="63"/>
      <c r="T477" s="64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T477" s="16" t="s">
        <v>132</v>
      </c>
      <c r="AU477" s="16" t="s">
        <v>82</v>
      </c>
    </row>
    <row r="478" spans="1:65" s="13" customFormat="1" ht="11.25">
      <c r="B478" s="192"/>
      <c r="C478" s="193"/>
      <c r="D478" s="185" t="s">
        <v>134</v>
      </c>
      <c r="E478" s="194" t="s">
        <v>19</v>
      </c>
      <c r="F478" s="195" t="s">
        <v>709</v>
      </c>
      <c r="G478" s="193"/>
      <c r="H478" s="196">
        <v>3.5</v>
      </c>
      <c r="I478" s="197"/>
      <c r="J478" s="193"/>
      <c r="K478" s="193"/>
      <c r="L478" s="198"/>
      <c r="M478" s="199"/>
      <c r="N478" s="200"/>
      <c r="O478" s="200"/>
      <c r="P478" s="200"/>
      <c r="Q478" s="200"/>
      <c r="R478" s="200"/>
      <c r="S478" s="200"/>
      <c r="T478" s="201"/>
      <c r="AT478" s="202" t="s">
        <v>134</v>
      </c>
      <c r="AU478" s="202" t="s">
        <v>82</v>
      </c>
      <c r="AV478" s="13" t="s">
        <v>82</v>
      </c>
      <c r="AW478" s="13" t="s">
        <v>33</v>
      </c>
      <c r="AX478" s="13" t="s">
        <v>79</v>
      </c>
      <c r="AY478" s="202" t="s">
        <v>121</v>
      </c>
    </row>
    <row r="479" spans="1:65" s="2" customFormat="1" ht="16.5" customHeight="1">
      <c r="A479" s="33"/>
      <c r="B479" s="34"/>
      <c r="C479" s="172" t="s">
        <v>761</v>
      </c>
      <c r="D479" s="172" t="s">
        <v>123</v>
      </c>
      <c r="E479" s="173" t="s">
        <v>762</v>
      </c>
      <c r="F479" s="174" t="s">
        <v>763</v>
      </c>
      <c r="G479" s="175" t="s">
        <v>441</v>
      </c>
      <c r="H479" s="176">
        <v>20</v>
      </c>
      <c r="I479" s="177"/>
      <c r="J479" s="178">
        <f>ROUND(I479*H479,2)</f>
        <v>0</v>
      </c>
      <c r="K479" s="174" t="s">
        <v>127</v>
      </c>
      <c r="L479" s="38"/>
      <c r="M479" s="179" t="s">
        <v>19</v>
      </c>
      <c r="N479" s="180" t="s">
        <v>42</v>
      </c>
      <c r="O479" s="63"/>
      <c r="P479" s="181">
        <f>O479*H479</f>
        <v>0</v>
      </c>
      <c r="Q479" s="181">
        <v>0</v>
      </c>
      <c r="R479" s="181">
        <f>Q479*H479</f>
        <v>0</v>
      </c>
      <c r="S479" s="181">
        <v>0.98</v>
      </c>
      <c r="T479" s="182">
        <f>S479*H479</f>
        <v>19.600000000000001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83" t="s">
        <v>128</v>
      </c>
      <c r="AT479" s="183" t="s">
        <v>123</v>
      </c>
      <c r="AU479" s="183" t="s">
        <v>82</v>
      </c>
      <c r="AY479" s="16" t="s">
        <v>121</v>
      </c>
      <c r="BE479" s="184">
        <f>IF(N479="základní",J479,0)</f>
        <v>0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16" t="s">
        <v>79</v>
      </c>
      <c r="BK479" s="184">
        <f>ROUND(I479*H479,2)</f>
        <v>0</v>
      </c>
      <c r="BL479" s="16" t="s">
        <v>128</v>
      </c>
      <c r="BM479" s="183" t="s">
        <v>764</v>
      </c>
    </row>
    <row r="480" spans="1:65" s="2" customFormat="1" ht="19.5">
      <c r="A480" s="33"/>
      <c r="B480" s="34"/>
      <c r="C480" s="35"/>
      <c r="D480" s="185" t="s">
        <v>130</v>
      </c>
      <c r="E480" s="35"/>
      <c r="F480" s="186" t="s">
        <v>765</v>
      </c>
      <c r="G480" s="35"/>
      <c r="H480" s="35"/>
      <c r="I480" s="187"/>
      <c r="J480" s="35"/>
      <c r="K480" s="35"/>
      <c r="L480" s="38"/>
      <c r="M480" s="188"/>
      <c r="N480" s="189"/>
      <c r="O480" s="63"/>
      <c r="P480" s="63"/>
      <c r="Q480" s="63"/>
      <c r="R480" s="63"/>
      <c r="S480" s="63"/>
      <c r="T480" s="64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6" t="s">
        <v>130</v>
      </c>
      <c r="AU480" s="16" t="s">
        <v>82</v>
      </c>
    </row>
    <row r="481" spans="1:65" s="2" customFormat="1" ht="11.25">
      <c r="A481" s="33"/>
      <c r="B481" s="34"/>
      <c r="C481" s="35"/>
      <c r="D481" s="190" t="s">
        <v>132</v>
      </c>
      <c r="E481" s="35"/>
      <c r="F481" s="191" t="s">
        <v>766</v>
      </c>
      <c r="G481" s="35"/>
      <c r="H481" s="35"/>
      <c r="I481" s="187"/>
      <c r="J481" s="35"/>
      <c r="K481" s="35"/>
      <c r="L481" s="38"/>
      <c r="M481" s="188"/>
      <c r="N481" s="189"/>
      <c r="O481" s="63"/>
      <c r="P481" s="63"/>
      <c r="Q481" s="63"/>
      <c r="R481" s="63"/>
      <c r="S481" s="63"/>
      <c r="T481" s="64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T481" s="16" t="s">
        <v>132</v>
      </c>
      <c r="AU481" s="16" t="s">
        <v>82</v>
      </c>
    </row>
    <row r="482" spans="1:65" s="13" customFormat="1" ht="11.25">
      <c r="B482" s="192"/>
      <c r="C482" s="193"/>
      <c r="D482" s="185" t="s">
        <v>134</v>
      </c>
      <c r="E482" s="194" t="s">
        <v>19</v>
      </c>
      <c r="F482" s="195" t="s">
        <v>767</v>
      </c>
      <c r="G482" s="193"/>
      <c r="H482" s="196">
        <v>20</v>
      </c>
      <c r="I482" s="197"/>
      <c r="J482" s="193"/>
      <c r="K482" s="193"/>
      <c r="L482" s="198"/>
      <c r="M482" s="199"/>
      <c r="N482" s="200"/>
      <c r="O482" s="200"/>
      <c r="P482" s="200"/>
      <c r="Q482" s="200"/>
      <c r="R482" s="200"/>
      <c r="S482" s="200"/>
      <c r="T482" s="201"/>
      <c r="AT482" s="202" t="s">
        <v>134</v>
      </c>
      <c r="AU482" s="202" t="s">
        <v>82</v>
      </c>
      <c r="AV482" s="13" t="s">
        <v>82</v>
      </c>
      <c r="AW482" s="13" t="s">
        <v>33</v>
      </c>
      <c r="AX482" s="13" t="s">
        <v>79</v>
      </c>
      <c r="AY482" s="202" t="s">
        <v>121</v>
      </c>
    </row>
    <row r="483" spans="1:65" s="12" customFormat="1" ht="22.9" customHeight="1">
      <c r="B483" s="156"/>
      <c r="C483" s="157"/>
      <c r="D483" s="158" t="s">
        <v>70</v>
      </c>
      <c r="E483" s="170" t="s">
        <v>768</v>
      </c>
      <c r="F483" s="170" t="s">
        <v>769</v>
      </c>
      <c r="G483" s="157"/>
      <c r="H483" s="157"/>
      <c r="I483" s="160"/>
      <c r="J483" s="171">
        <f>BK483</f>
        <v>0</v>
      </c>
      <c r="K483" s="157"/>
      <c r="L483" s="162"/>
      <c r="M483" s="163"/>
      <c r="N483" s="164"/>
      <c r="O483" s="164"/>
      <c r="P483" s="165">
        <f>SUM(P484:P495)</f>
        <v>0</v>
      </c>
      <c r="Q483" s="164"/>
      <c r="R483" s="165">
        <f>SUM(R484:R495)</f>
        <v>0</v>
      </c>
      <c r="S483" s="164"/>
      <c r="T483" s="166">
        <f>SUM(T484:T495)</f>
        <v>0</v>
      </c>
      <c r="AR483" s="167" t="s">
        <v>79</v>
      </c>
      <c r="AT483" s="168" t="s">
        <v>70</v>
      </c>
      <c r="AU483" s="168" t="s">
        <v>79</v>
      </c>
      <c r="AY483" s="167" t="s">
        <v>121</v>
      </c>
      <c r="BK483" s="169">
        <f>SUM(BK484:BK495)</f>
        <v>0</v>
      </c>
    </row>
    <row r="484" spans="1:65" s="2" customFormat="1" ht="16.5" customHeight="1">
      <c r="A484" s="33"/>
      <c r="B484" s="34"/>
      <c r="C484" s="172" t="s">
        <v>770</v>
      </c>
      <c r="D484" s="172" t="s">
        <v>123</v>
      </c>
      <c r="E484" s="173" t="s">
        <v>771</v>
      </c>
      <c r="F484" s="174" t="s">
        <v>772</v>
      </c>
      <c r="G484" s="175" t="s">
        <v>356</v>
      </c>
      <c r="H484" s="176">
        <v>19.600000000000001</v>
      </c>
      <c r="I484" s="177"/>
      <c r="J484" s="178">
        <f>ROUND(I484*H484,2)</f>
        <v>0</v>
      </c>
      <c r="K484" s="174" t="s">
        <v>127</v>
      </c>
      <c r="L484" s="38"/>
      <c r="M484" s="179" t="s">
        <v>19</v>
      </c>
      <c r="N484" s="180" t="s">
        <v>42</v>
      </c>
      <c r="O484" s="63"/>
      <c r="P484" s="181">
        <f>O484*H484</f>
        <v>0</v>
      </c>
      <c r="Q484" s="181">
        <v>0</v>
      </c>
      <c r="R484" s="181">
        <f>Q484*H484</f>
        <v>0</v>
      </c>
      <c r="S484" s="181">
        <v>0</v>
      </c>
      <c r="T484" s="182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83" t="s">
        <v>128</v>
      </c>
      <c r="AT484" s="183" t="s">
        <v>123</v>
      </c>
      <c r="AU484" s="183" t="s">
        <v>82</v>
      </c>
      <c r="AY484" s="16" t="s">
        <v>121</v>
      </c>
      <c r="BE484" s="184">
        <f>IF(N484="základní",J484,0)</f>
        <v>0</v>
      </c>
      <c r="BF484" s="184">
        <f>IF(N484="snížená",J484,0)</f>
        <v>0</v>
      </c>
      <c r="BG484" s="184">
        <f>IF(N484="zákl. přenesená",J484,0)</f>
        <v>0</v>
      </c>
      <c r="BH484" s="184">
        <f>IF(N484="sníž. přenesená",J484,0)</f>
        <v>0</v>
      </c>
      <c r="BI484" s="184">
        <f>IF(N484="nulová",J484,0)</f>
        <v>0</v>
      </c>
      <c r="BJ484" s="16" t="s">
        <v>79</v>
      </c>
      <c r="BK484" s="184">
        <f>ROUND(I484*H484,2)</f>
        <v>0</v>
      </c>
      <c r="BL484" s="16" t="s">
        <v>128</v>
      </c>
      <c r="BM484" s="183" t="s">
        <v>773</v>
      </c>
    </row>
    <row r="485" spans="1:65" s="2" customFormat="1" ht="11.25">
      <c r="A485" s="33"/>
      <c r="B485" s="34"/>
      <c r="C485" s="35"/>
      <c r="D485" s="185" t="s">
        <v>130</v>
      </c>
      <c r="E485" s="35"/>
      <c r="F485" s="186" t="s">
        <v>774</v>
      </c>
      <c r="G485" s="35"/>
      <c r="H485" s="35"/>
      <c r="I485" s="187"/>
      <c r="J485" s="35"/>
      <c r="K485" s="35"/>
      <c r="L485" s="38"/>
      <c r="M485" s="188"/>
      <c r="N485" s="189"/>
      <c r="O485" s="63"/>
      <c r="P485" s="63"/>
      <c r="Q485" s="63"/>
      <c r="R485" s="63"/>
      <c r="S485" s="63"/>
      <c r="T485" s="64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T485" s="16" t="s">
        <v>130</v>
      </c>
      <c r="AU485" s="16" t="s">
        <v>82</v>
      </c>
    </row>
    <row r="486" spans="1:65" s="2" customFormat="1" ht="11.25">
      <c r="A486" s="33"/>
      <c r="B486" s="34"/>
      <c r="C486" s="35"/>
      <c r="D486" s="190" t="s">
        <v>132</v>
      </c>
      <c r="E486" s="35"/>
      <c r="F486" s="191" t="s">
        <v>775</v>
      </c>
      <c r="G486" s="35"/>
      <c r="H486" s="35"/>
      <c r="I486" s="187"/>
      <c r="J486" s="35"/>
      <c r="K486" s="35"/>
      <c r="L486" s="38"/>
      <c r="M486" s="188"/>
      <c r="N486" s="189"/>
      <c r="O486" s="63"/>
      <c r="P486" s="63"/>
      <c r="Q486" s="63"/>
      <c r="R486" s="63"/>
      <c r="S486" s="63"/>
      <c r="T486" s="64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6" t="s">
        <v>132</v>
      </c>
      <c r="AU486" s="16" t="s">
        <v>82</v>
      </c>
    </row>
    <row r="487" spans="1:65" s="13" customFormat="1" ht="11.25">
      <c r="B487" s="192"/>
      <c r="C487" s="193"/>
      <c r="D487" s="185" t="s">
        <v>134</v>
      </c>
      <c r="E487" s="194" t="s">
        <v>19</v>
      </c>
      <c r="F487" s="195" t="s">
        <v>776</v>
      </c>
      <c r="G487" s="193"/>
      <c r="H487" s="196">
        <v>19.600000000000001</v>
      </c>
      <c r="I487" s="197"/>
      <c r="J487" s="193"/>
      <c r="K487" s="193"/>
      <c r="L487" s="198"/>
      <c r="M487" s="199"/>
      <c r="N487" s="200"/>
      <c r="O487" s="200"/>
      <c r="P487" s="200"/>
      <c r="Q487" s="200"/>
      <c r="R487" s="200"/>
      <c r="S487" s="200"/>
      <c r="T487" s="201"/>
      <c r="AT487" s="202" t="s">
        <v>134</v>
      </c>
      <c r="AU487" s="202" t="s">
        <v>82</v>
      </c>
      <c r="AV487" s="13" t="s">
        <v>82</v>
      </c>
      <c r="AW487" s="13" t="s">
        <v>33</v>
      </c>
      <c r="AX487" s="13" t="s">
        <v>79</v>
      </c>
      <c r="AY487" s="202" t="s">
        <v>121</v>
      </c>
    </row>
    <row r="488" spans="1:65" s="2" customFormat="1" ht="16.5" customHeight="1">
      <c r="A488" s="33"/>
      <c r="B488" s="34"/>
      <c r="C488" s="172" t="s">
        <v>777</v>
      </c>
      <c r="D488" s="172" t="s">
        <v>123</v>
      </c>
      <c r="E488" s="173" t="s">
        <v>778</v>
      </c>
      <c r="F488" s="174" t="s">
        <v>779</v>
      </c>
      <c r="G488" s="175" t="s">
        <v>356</v>
      </c>
      <c r="H488" s="176">
        <v>509.6</v>
      </c>
      <c r="I488" s="177"/>
      <c r="J488" s="178">
        <f>ROUND(I488*H488,2)</f>
        <v>0</v>
      </c>
      <c r="K488" s="174" t="s">
        <v>127</v>
      </c>
      <c r="L488" s="38"/>
      <c r="M488" s="179" t="s">
        <v>19</v>
      </c>
      <c r="N488" s="180" t="s">
        <v>42</v>
      </c>
      <c r="O488" s="63"/>
      <c r="P488" s="181">
        <f>O488*H488</f>
        <v>0</v>
      </c>
      <c r="Q488" s="181">
        <v>0</v>
      </c>
      <c r="R488" s="181">
        <f>Q488*H488</f>
        <v>0</v>
      </c>
      <c r="S488" s="181">
        <v>0</v>
      </c>
      <c r="T488" s="182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83" t="s">
        <v>128</v>
      </c>
      <c r="AT488" s="183" t="s">
        <v>123</v>
      </c>
      <c r="AU488" s="183" t="s">
        <v>82</v>
      </c>
      <c r="AY488" s="16" t="s">
        <v>121</v>
      </c>
      <c r="BE488" s="184">
        <f>IF(N488="základní",J488,0)</f>
        <v>0</v>
      </c>
      <c r="BF488" s="184">
        <f>IF(N488="snížená",J488,0)</f>
        <v>0</v>
      </c>
      <c r="BG488" s="184">
        <f>IF(N488="zákl. přenesená",J488,0)</f>
        <v>0</v>
      </c>
      <c r="BH488" s="184">
        <f>IF(N488="sníž. přenesená",J488,0)</f>
        <v>0</v>
      </c>
      <c r="BI488" s="184">
        <f>IF(N488="nulová",J488,0)</f>
        <v>0</v>
      </c>
      <c r="BJ488" s="16" t="s">
        <v>79</v>
      </c>
      <c r="BK488" s="184">
        <f>ROUND(I488*H488,2)</f>
        <v>0</v>
      </c>
      <c r="BL488" s="16" t="s">
        <v>128</v>
      </c>
      <c r="BM488" s="183" t="s">
        <v>780</v>
      </c>
    </row>
    <row r="489" spans="1:65" s="2" customFormat="1" ht="19.5">
      <c r="A489" s="33"/>
      <c r="B489" s="34"/>
      <c r="C489" s="35"/>
      <c r="D489" s="185" t="s">
        <v>130</v>
      </c>
      <c r="E489" s="35"/>
      <c r="F489" s="186" t="s">
        <v>781</v>
      </c>
      <c r="G489" s="35"/>
      <c r="H489" s="35"/>
      <c r="I489" s="187"/>
      <c r="J489" s="35"/>
      <c r="K489" s="35"/>
      <c r="L489" s="38"/>
      <c r="M489" s="188"/>
      <c r="N489" s="189"/>
      <c r="O489" s="63"/>
      <c r="P489" s="63"/>
      <c r="Q489" s="63"/>
      <c r="R489" s="63"/>
      <c r="S489" s="63"/>
      <c r="T489" s="64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T489" s="16" t="s">
        <v>130</v>
      </c>
      <c r="AU489" s="16" t="s">
        <v>82</v>
      </c>
    </row>
    <row r="490" spans="1:65" s="2" customFormat="1" ht="11.25">
      <c r="A490" s="33"/>
      <c r="B490" s="34"/>
      <c r="C490" s="35"/>
      <c r="D490" s="190" t="s">
        <v>132</v>
      </c>
      <c r="E490" s="35"/>
      <c r="F490" s="191" t="s">
        <v>782</v>
      </c>
      <c r="G490" s="35"/>
      <c r="H490" s="35"/>
      <c r="I490" s="187"/>
      <c r="J490" s="35"/>
      <c r="K490" s="35"/>
      <c r="L490" s="38"/>
      <c r="M490" s="188"/>
      <c r="N490" s="189"/>
      <c r="O490" s="63"/>
      <c r="P490" s="63"/>
      <c r="Q490" s="63"/>
      <c r="R490" s="63"/>
      <c r="S490" s="63"/>
      <c r="T490" s="64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6" t="s">
        <v>132</v>
      </c>
      <c r="AU490" s="16" t="s">
        <v>82</v>
      </c>
    </row>
    <row r="491" spans="1:65" s="13" customFormat="1" ht="11.25">
      <c r="B491" s="192"/>
      <c r="C491" s="193"/>
      <c r="D491" s="185" t="s">
        <v>134</v>
      </c>
      <c r="E491" s="194" t="s">
        <v>19</v>
      </c>
      <c r="F491" s="195" t="s">
        <v>783</v>
      </c>
      <c r="G491" s="193"/>
      <c r="H491" s="196">
        <v>509.6</v>
      </c>
      <c r="I491" s="197"/>
      <c r="J491" s="193"/>
      <c r="K491" s="193"/>
      <c r="L491" s="198"/>
      <c r="M491" s="199"/>
      <c r="N491" s="200"/>
      <c r="O491" s="200"/>
      <c r="P491" s="200"/>
      <c r="Q491" s="200"/>
      <c r="R491" s="200"/>
      <c r="S491" s="200"/>
      <c r="T491" s="201"/>
      <c r="AT491" s="202" t="s">
        <v>134</v>
      </c>
      <c r="AU491" s="202" t="s">
        <v>82</v>
      </c>
      <c r="AV491" s="13" t="s">
        <v>82</v>
      </c>
      <c r="AW491" s="13" t="s">
        <v>33</v>
      </c>
      <c r="AX491" s="13" t="s">
        <v>79</v>
      </c>
      <c r="AY491" s="202" t="s">
        <v>121</v>
      </c>
    </row>
    <row r="492" spans="1:65" s="2" customFormat="1" ht="24.2" customHeight="1">
      <c r="A492" s="33"/>
      <c r="B492" s="34"/>
      <c r="C492" s="172" t="s">
        <v>784</v>
      </c>
      <c r="D492" s="172" t="s">
        <v>123</v>
      </c>
      <c r="E492" s="173" t="s">
        <v>785</v>
      </c>
      <c r="F492" s="174" t="s">
        <v>786</v>
      </c>
      <c r="G492" s="175" t="s">
        <v>356</v>
      </c>
      <c r="H492" s="176">
        <v>19.600000000000001</v>
      </c>
      <c r="I492" s="177"/>
      <c r="J492" s="178">
        <f>ROUND(I492*H492,2)</f>
        <v>0</v>
      </c>
      <c r="K492" s="174" t="s">
        <v>127</v>
      </c>
      <c r="L492" s="38"/>
      <c r="M492" s="179" t="s">
        <v>19</v>
      </c>
      <c r="N492" s="180" t="s">
        <v>42</v>
      </c>
      <c r="O492" s="63"/>
      <c r="P492" s="181">
        <f>O492*H492</f>
        <v>0</v>
      </c>
      <c r="Q492" s="181">
        <v>0</v>
      </c>
      <c r="R492" s="181">
        <f>Q492*H492</f>
        <v>0</v>
      </c>
      <c r="S492" s="181">
        <v>0</v>
      </c>
      <c r="T492" s="182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83" t="s">
        <v>128</v>
      </c>
      <c r="AT492" s="183" t="s">
        <v>123</v>
      </c>
      <c r="AU492" s="183" t="s">
        <v>82</v>
      </c>
      <c r="AY492" s="16" t="s">
        <v>121</v>
      </c>
      <c r="BE492" s="184">
        <f>IF(N492="základní",J492,0)</f>
        <v>0</v>
      </c>
      <c r="BF492" s="184">
        <f>IF(N492="snížená",J492,0)</f>
        <v>0</v>
      </c>
      <c r="BG492" s="184">
        <f>IF(N492="zákl. přenesená",J492,0)</f>
        <v>0</v>
      </c>
      <c r="BH492" s="184">
        <f>IF(N492="sníž. přenesená",J492,0)</f>
        <v>0</v>
      </c>
      <c r="BI492" s="184">
        <f>IF(N492="nulová",J492,0)</f>
        <v>0</v>
      </c>
      <c r="BJ492" s="16" t="s">
        <v>79</v>
      </c>
      <c r="BK492" s="184">
        <f>ROUND(I492*H492,2)</f>
        <v>0</v>
      </c>
      <c r="BL492" s="16" t="s">
        <v>128</v>
      </c>
      <c r="BM492" s="183" t="s">
        <v>787</v>
      </c>
    </row>
    <row r="493" spans="1:65" s="2" customFormat="1" ht="19.5">
      <c r="A493" s="33"/>
      <c r="B493" s="34"/>
      <c r="C493" s="35"/>
      <c r="D493" s="185" t="s">
        <v>130</v>
      </c>
      <c r="E493" s="35"/>
      <c r="F493" s="186" t="s">
        <v>788</v>
      </c>
      <c r="G493" s="35"/>
      <c r="H493" s="35"/>
      <c r="I493" s="187"/>
      <c r="J493" s="35"/>
      <c r="K493" s="35"/>
      <c r="L493" s="38"/>
      <c r="M493" s="188"/>
      <c r="N493" s="189"/>
      <c r="O493" s="63"/>
      <c r="P493" s="63"/>
      <c r="Q493" s="63"/>
      <c r="R493" s="63"/>
      <c r="S493" s="63"/>
      <c r="T493" s="64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6" t="s">
        <v>130</v>
      </c>
      <c r="AU493" s="16" t="s">
        <v>82</v>
      </c>
    </row>
    <row r="494" spans="1:65" s="2" customFormat="1" ht="11.25">
      <c r="A494" s="33"/>
      <c r="B494" s="34"/>
      <c r="C494" s="35"/>
      <c r="D494" s="190" t="s">
        <v>132</v>
      </c>
      <c r="E494" s="35"/>
      <c r="F494" s="191" t="s">
        <v>789</v>
      </c>
      <c r="G494" s="35"/>
      <c r="H494" s="35"/>
      <c r="I494" s="187"/>
      <c r="J494" s="35"/>
      <c r="K494" s="35"/>
      <c r="L494" s="38"/>
      <c r="M494" s="188"/>
      <c r="N494" s="189"/>
      <c r="O494" s="63"/>
      <c r="P494" s="63"/>
      <c r="Q494" s="63"/>
      <c r="R494" s="63"/>
      <c r="S494" s="63"/>
      <c r="T494" s="64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16" t="s">
        <v>132</v>
      </c>
      <c r="AU494" s="16" t="s">
        <v>82</v>
      </c>
    </row>
    <row r="495" spans="1:65" s="13" customFormat="1" ht="11.25">
      <c r="B495" s="192"/>
      <c r="C495" s="193"/>
      <c r="D495" s="185" t="s">
        <v>134</v>
      </c>
      <c r="E495" s="194" t="s">
        <v>19</v>
      </c>
      <c r="F495" s="195" t="s">
        <v>776</v>
      </c>
      <c r="G495" s="193"/>
      <c r="H495" s="196">
        <v>19.600000000000001</v>
      </c>
      <c r="I495" s="197"/>
      <c r="J495" s="193"/>
      <c r="K495" s="193"/>
      <c r="L495" s="198"/>
      <c r="M495" s="199"/>
      <c r="N495" s="200"/>
      <c r="O495" s="200"/>
      <c r="P495" s="200"/>
      <c r="Q495" s="200"/>
      <c r="R495" s="200"/>
      <c r="S495" s="200"/>
      <c r="T495" s="201"/>
      <c r="AT495" s="202" t="s">
        <v>134</v>
      </c>
      <c r="AU495" s="202" t="s">
        <v>82</v>
      </c>
      <c r="AV495" s="13" t="s">
        <v>82</v>
      </c>
      <c r="AW495" s="13" t="s">
        <v>33</v>
      </c>
      <c r="AX495" s="13" t="s">
        <v>79</v>
      </c>
      <c r="AY495" s="202" t="s">
        <v>121</v>
      </c>
    </row>
    <row r="496" spans="1:65" s="12" customFormat="1" ht="22.9" customHeight="1">
      <c r="B496" s="156"/>
      <c r="C496" s="157"/>
      <c r="D496" s="158" t="s">
        <v>70</v>
      </c>
      <c r="E496" s="170" t="s">
        <v>790</v>
      </c>
      <c r="F496" s="170" t="s">
        <v>791</v>
      </c>
      <c r="G496" s="157"/>
      <c r="H496" s="157"/>
      <c r="I496" s="160"/>
      <c r="J496" s="171">
        <f>BK496</f>
        <v>0</v>
      </c>
      <c r="K496" s="157"/>
      <c r="L496" s="162"/>
      <c r="M496" s="163"/>
      <c r="N496" s="164"/>
      <c r="O496" s="164"/>
      <c r="P496" s="165">
        <f>SUM(P497:P499)</f>
        <v>0</v>
      </c>
      <c r="Q496" s="164"/>
      <c r="R496" s="165">
        <f>SUM(R497:R499)</f>
        <v>0</v>
      </c>
      <c r="S496" s="164"/>
      <c r="T496" s="166">
        <f>SUM(T497:T499)</f>
        <v>0</v>
      </c>
      <c r="AR496" s="167" t="s">
        <v>79</v>
      </c>
      <c r="AT496" s="168" t="s">
        <v>70</v>
      </c>
      <c r="AU496" s="168" t="s">
        <v>79</v>
      </c>
      <c r="AY496" s="167" t="s">
        <v>121</v>
      </c>
      <c r="BK496" s="169">
        <f>SUM(BK497:BK499)</f>
        <v>0</v>
      </c>
    </row>
    <row r="497" spans="1:65" s="2" customFormat="1" ht="21.75" customHeight="1">
      <c r="A497" s="33"/>
      <c r="B497" s="34"/>
      <c r="C497" s="172" t="s">
        <v>792</v>
      </c>
      <c r="D497" s="172" t="s">
        <v>123</v>
      </c>
      <c r="E497" s="173" t="s">
        <v>793</v>
      </c>
      <c r="F497" s="174" t="s">
        <v>794</v>
      </c>
      <c r="G497" s="175" t="s">
        <v>356</v>
      </c>
      <c r="H497" s="176">
        <v>7528.5129999999999</v>
      </c>
      <c r="I497" s="177"/>
      <c r="J497" s="178">
        <f>ROUND(I497*H497,2)</f>
        <v>0</v>
      </c>
      <c r="K497" s="174" t="s">
        <v>127</v>
      </c>
      <c r="L497" s="38"/>
      <c r="M497" s="179" t="s">
        <v>19</v>
      </c>
      <c r="N497" s="180" t="s">
        <v>42</v>
      </c>
      <c r="O497" s="63"/>
      <c r="P497" s="181">
        <f>O497*H497</f>
        <v>0</v>
      </c>
      <c r="Q497" s="181">
        <v>0</v>
      </c>
      <c r="R497" s="181">
        <f>Q497*H497</f>
        <v>0</v>
      </c>
      <c r="S497" s="181">
        <v>0</v>
      </c>
      <c r="T497" s="182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83" t="s">
        <v>128</v>
      </c>
      <c r="AT497" s="183" t="s">
        <v>123</v>
      </c>
      <c r="AU497" s="183" t="s">
        <v>82</v>
      </c>
      <c r="AY497" s="16" t="s">
        <v>121</v>
      </c>
      <c r="BE497" s="184">
        <f>IF(N497="základní",J497,0)</f>
        <v>0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16" t="s">
        <v>79</v>
      </c>
      <c r="BK497" s="184">
        <f>ROUND(I497*H497,2)</f>
        <v>0</v>
      </c>
      <c r="BL497" s="16" t="s">
        <v>128</v>
      </c>
      <c r="BM497" s="183" t="s">
        <v>795</v>
      </c>
    </row>
    <row r="498" spans="1:65" s="2" customFormat="1" ht="19.5">
      <c r="A498" s="33"/>
      <c r="B498" s="34"/>
      <c r="C498" s="35"/>
      <c r="D498" s="185" t="s">
        <v>130</v>
      </c>
      <c r="E498" s="35"/>
      <c r="F498" s="186" t="s">
        <v>796</v>
      </c>
      <c r="G498" s="35"/>
      <c r="H498" s="35"/>
      <c r="I498" s="187"/>
      <c r="J498" s="35"/>
      <c r="K498" s="35"/>
      <c r="L498" s="38"/>
      <c r="M498" s="188"/>
      <c r="N498" s="189"/>
      <c r="O498" s="63"/>
      <c r="P498" s="63"/>
      <c r="Q498" s="63"/>
      <c r="R498" s="63"/>
      <c r="S498" s="63"/>
      <c r="T498" s="64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6" t="s">
        <v>130</v>
      </c>
      <c r="AU498" s="16" t="s">
        <v>82</v>
      </c>
    </row>
    <row r="499" spans="1:65" s="2" customFormat="1" ht="11.25">
      <c r="A499" s="33"/>
      <c r="B499" s="34"/>
      <c r="C499" s="35"/>
      <c r="D499" s="190" t="s">
        <v>132</v>
      </c>
      <c r="E499" s="35"/>
      <c r="F499" s="191" t="s">
        <v>797</v>
      </c>
      <c r="G499" s="35"/>
      <c r="H499" s="35"/>
      <c r="I499" s="187"/>
      <c r="J499" s="35"/>
      <c r="K499" s="35"/>
      <c r="L499" s="38"/>
      <c r="M499" s="188"/>
      <c r="N499" s="189"/>
      <c r="O499" s="63"/>
      <c r="P499" s="63"/>
      <c r="Q499" s="63"/>
      <c r="R499" s="63"/>
      <c r="S499" s="63"/>
      <c r="T499" s="64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T499" s="16" t="s">
        <v>132</v>
      </c>
      <c r="AU499" s="16" t="s">
        <v>82</v>
      </c>
    </row>
    <row r="500" spans="1:65" s="12" customFormat="1" ht="25.9" customHeight="1">
      <c r="B500" s="156"/>
      <c r="C500" s="157"/>
      <c r="D500" s="158" t="s">
        <v>70</v>
      </c>
      <c r="E500" s="159" t="s">
        <v>798</v>
      </c>
      <c r="F500" s="159" t="s">
        <v>799</v>
      </c>
      <c r="G500" s="157"/>
      <c r="H500" s="157"/>
      <c r="I500" s="160"/>
      <c r="J500" s="161">
        <f>BK500</f>
        <v>0</v>
      </c>
      <c r="K500" s="157"/>
      <c r="L500" s="162"/>
      <c r="M500" s="163"/>
      <c r="N500" s="164"/>
      <c r="O500" s="164"/>
      <c r="P500" s="165">
        <f>P501</f>
        <v>0</v>
      </c>
      <c r="Q500" s="164"/>
      <c r="R500" s="165">
        <f>R501</f>
        <v>0.53892000000000007</v>
      </c>
      <c r="S500" s="164"/>
      <c r="T500" s="166">
        <f>T501</f>
        <v>0</v>
      </c>
      <c r="AR500" s="167" t="s">
        <v>82</v>
      </c>
      <c r="AT500" s="168" t="s">
        <v>70</v>
      </c>
      <c r="AU500" s="168" t="s">
        <v>71</v>
      </c>
      <c r="AY500" s="167" t="s">
        <v>121</v>
      </c>
      <c r="BK500" s="169">
        <f>BK501</f>
        <v>0</v>
      </c>
    </row>
    <row r="501" spans="1:65" s="12" customFormat="1" ht="22.9" customHeight="1">
      <c r="B501" s="156"/>
      <c r="C501" s="157"/>
      <c r="D501" s="158" t="s">
        <v>70</v>
      </c>
      <c r="E501" s="170" t="s">
        <v>800</v>
      </c>
      <c r="F501" s="170" t="s">
        <v>801</v>
      </c>
      <c r="G501" s="157"/>
      <c r="H501" s="157"/>
      <c r="I501" s="160"/>
      <c r="J501" s="171">
        <f>BK501</f>
        <v>0</v>
      </c>
      <c r="K501" s="157"/>
      <c r="L501" s="162"/>
      <c r="M501" s="163"/>
      <c r="N501" s="164"/>
      <c r="O501" s="164"/>
      <c r="P501" s="165">
        <f>SUM(P502:P529)</f>
        <v>0</v>
      </c>
      <c r="Q501" s="164"/>
      <c r="R501" s="165">
        <f>SUM(R502:R529)</f>
        <v>0.53892000000000007</v>
      </c>
      <c r="S501" s="164"/>
      <c r="T501" s="166">
        <f>SUM(T502:T529)</f>
        <v>0</v>
      </c>
      <c r="AR501" s="167" t="s">
        <v>82</v>
      </c>
      <c r="AT501" s="168" t="s">
        <v>70</v>
      </c>
      <c r="AU501" s="168" t="s">
        <v>79</v>
      </c>
      <c r="AY501" s="167" t="s">
        <v>121</v>
      </c>
      <c r="BK501" s="169">
        <f>SUM(BK502:BK529)</f>
        <v>0</v>
      </c>
    </row>
    <row r="502" spans="1:65" s="2" customFormat="1" ht="16.5" customHeight="1">
      <c r="A502" s="33"/>
      <c r="B502" s="34"/>
      <c r="C502" s="172" t="s">
        <v>802</v>
      </c>
      <c r="D502" s="172" t="s">
        <v>123</v>
      </c>
      <c r="E502" s="173" t="s">
        <v>803</v>
      </c>
      <c r="F502" s="174" t="s">
        <v>804</v>
      </c>
      <c r="G502" s="175" t="s">
        <v>126</v>
      </c>
      <c r="H502" s="176">
        <v>52</v>
      </c>
      <c r="I502" s="177"/>
      <c r="J502" s="178">
        <f>ROUND(I502*H502,2)</f>
        <v>0</v>
      </c>
      <c r="K502" s="174" t="s">
        <v>127</v>
      </c>
      <c r="L502" s="38"/>
      <c r="M502" s="179" t="s">
        <v>19</v>
      </c>
      <c r="N502" s="180" t="s">
        <v>42</v>
      </c>
      <c r="O502" s="63"/>
      <c r="P502" s="181">
        <f>O502*H502</f>
        <v>0</v>
      </c>
      <c r="Q502" s="181">
        <v>0</v>
      </c>
      <c r="R502" s="181">
        <f>Q502*H502</f>
        <v>0</v>
      </c>
      <c r="S502" s="181">
        <v>0</v>
      </c>
      <c r="T502" s="182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83" t="s">
        <v>236</v>
      </c>
      <c r="AT502" s="183" t="s">
        <v>123</v>
      </c>
      <c r="AU502" s="183" t="s">
        <v>82</v>
      </c>
      <c r="AY502" s="16" t="s">
        <v>121</v>
      </c>
      <c r="BE502" s="184">
        <f>IF(N502="základní",J502,0)</f>
        <v>0</v>
      </c>
      <c r="BF502" s="184">
        <f>IF(N502="snížená",J502,0)</f>
        <v>0</v>
      </c>
      <c r="BG502" s="184">
        <f>IF(N502="zákl. přenesená",J502,0)</f>
        <v>0</v>
      </c>
      <c r="BH502" s="184">
        <f>IF(N502="sníž. přenesená",J502,0)</f>
        <v>0</v>
      </c>
      <c r="BI502" s="184">
        <f>IF(N502="nulová",J502,0)</f>
        <v>0</v>
      </c>
      <c r="BJ502" s="16" t="s">
        <v>79</v>
      </c>
      <c r="BK502" s="184">
        <f>ROUND(I502*H502,2)</f>
        <v>0</v>
      </c>
      <c r="BL502" s="16" t="s">
        <v>236</v>
      </c>
      <c r="BM502" s="183" t="s">
        <v>805</v>
      </c>
    </row>
    <row r="503" spans="1:65" s="2" customFormat="1" ht="11.25">
      <c r="A503" s="33"/>
      <c r="B503" s="34"/>
      <c r="C503" s="35"/>
      <c r="D503" s="185" t="s">
        <v>130</v>
      </c>
      <c r="E503" s="35"/>
      <c r="F503" s="186" t="s">
        <v>806</v>
      </c>
      <c r="G503" s="35"/>
      <c r="H503" s="35"/>
      <c r="I503" s="187"/>
      <c r="J503" s="35"/>
      <c r="K503" s="35"/>
      <c r="L503" s="38"/>
      <c r="M503" s="188"/>
      <c r="N503" s="189"/>
      <c r="O503" s="63"/>
      <c r="P503" s="63"/>
      <c r="Q503" s="63"/>
      <c r="R503" s="63"/>
      <c r="S503" s="63"/>
      <c r="T503" s="64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T503" s="16" t="s">
        <v>130</v>
      </c>
      <c r="AU503" s="16" t="s">
        <v>82</v>
      </c>
    </row>
    <row r="504" spans="1:65" s="2" customFormat="1" ht="11.25">
      <c r="A504" s="33"/>
      <c r="B504" s="34"/>
      <c r="C504" s="35"/>
      <c r="D504" s="190" t="s">
        <v>132</v>
      </c>
      <c r="E504" s="35"/>
      <c r="F504" s="191" t="s">
        <v>807</v>
      </c>
      <c r="G504" s="35"/>
      <c r="H504" s="35"/>
      <c r="I504" s="187"/>
      <c r="J504" s="35"/>
      <c r="K504" s="35"/>
      <c r="L504" s="38"/>
      <c r="M504" s="188"/>
      <c r="N504" s="189"/>
      <c r="O504" s="63"/>
      <c r="P504" s="63"/>
      <c r="Q504" s="63"/>
      <c r="R504" s="63"/>
      <c r="S504" s="63"/>
      <c r="T504" s="64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T504" s="16" t="s">
        <v>132</v>
      </c>
      <c r="AU504" s="16" t="s">
        <v>82</v>
      </c>
    </row>
    <row r="505" spans="1:65" s="13" customFormat="1" ht="11.25">
      <c r="B505" s="192"/>
      <c r="C505" s="193"/>
      <c r="D505" s="185" t="s">
        <v>134</v>
      </c>
      <c r="E505" s="194" t="s">
        <v>19</v>
      </c>
      <c r="F505" s="195" t="s">
        <v>808</v>
      </c>
      <c r="G505" s="193"/>
      <c r="H505" s="196">
        <v>52</v>
      </c>
      <c r="I505" s="197"/>
      <c r="J505" s="193"/>
      <c r="K505" s="193"/>
      <c r="L505" s="198"/>
      <c r="M505" s="199"/>
      <c r="N505" s="200"/>
      <c r="O505" s="200"/>
      <c r="P505" s="200"/>
      <c r="Q505" s="200"/>
      <c r="R505" s="200"/>
      <c r="S505" s="200"/>
      <c r="T505" s="201"/>
      <c r="AT505" s="202" t="s">
        <v>134</v>
      </c>
      <c r="AU505" s="202" t="s">
        <v>82</v>
      </c>
      <c r="AV505" s="13" t="s">
        <v>82</v>
      </c>
      <c r="AW505" s="13" t="s">
        <v>33</v>
      </c>
      <c r="AX505" s="13" t="s">
        <v>79</v>
      </c>
      <c r="AY505" s="202" t="s">
        <v>121</v>
      </c>
    </row>
    <row r="506" spans="1:65" s="2" customFormat="1" ht="16.5" customHeight="1">
      <c r="A506" s="33"/>
      <c r="B506" s="34"/>
      <c r="C506" s="204" t="s">
        <v>809</v>
      </c>
      <c r="D506" s="204" t="s">
        <v>394</v>
      </c>
      <c r="E506" s="205" t="s">
        <v>810</v>
      </c>
      <c r="F506" s="206" t="s">
        <v>811</v>
      </c>
      <c r="G506" s="207" t="s">
        <v>356</v>
      </c>
      <c r="H506" s="208">
        <v>1.7000000000000001E-2</v>
      </c>
      <c r="I506" s="209"/>
      <c r="J506" s="210">
        <f>ROUND(I506*H506,2)</f>
        <v>0</v>
      </c>
      <c r="K506" s="206" t="s">
        <v>127</v>
      </c>
      <c r="L506" s="211"/>
      <c r="M506" s="212" t="s">
        <v>19</v>
      </c>
      <c r="N506" s="213" t="s">
        <v>42</v>
      </c>
      <c r="O506" s="63"/>
      <c r="P506" s="181">
        <f>O506*H506</f>
        <v>0</v>
      </c>
      <c r="Q506" s="181">
        <v>1</v>
      </c>
      <c r="R506" s="181">
        <f>Q506*H506</f>
        <v>1.7000000000000001E-2</v>
      </c>
      <c r="S506" s="181">
        <v>0</v>
      </c>
      <c r="T506" s="182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83" t="s">
        <v>353</v>
      </c>
      <c r="AT506" s="183" t="s">
        <v>394</v>
      </c>
      <c r="AU506" s="183" t="s">
        <v>82</v>
      </c>
      <c r="AY506" s="16" t="s">
        <v>121</v>
      </c>
      <c r="BE506" s="184">
        <f>IF(N506="základní",J506,0)</f>
        <v>0</v>
      </c>
      <c r="BF506" s="184">
        <f>IF(N506="snížená",J506,0)</f>
        <v>0</v>
      </c>
      <c r="BG506" s="184">
        <f>IF(N506="zákl. přenesená",J506,0)</f>
        <v>0</v>
      </c>
      <c r="BH506" s="184">
        <f>IF(N506="sníž. přenesená",J506,0)</f>
        <v>0</v>
      </c>
      <c r="BI506" s="184">
        <f>IF(N506="nulová",J506,0)</f>
        <v>0</v>
      </c>
      <c r="BJ506" s="16" t="s">
        <v>79</v>
      </c>
      <c r="BK506" s="184">
        <f>ROUND(I506*H506,2)</f>
        <v>0</v>
      </c>
      <c r="BL506" s="16" t="s">
        <v>236</v>
      </c>
      <c r="BM506" s="183" t="s">
        <v>812</v>
      </c>
    </row>
    <row r="507" spans="1:65" s="2" customFormat="1" ht="11.25">
      <c r="A507" s="33"/>
      <c r="B507" s="34"/>
      <c r="C507" s="35"/>
      <c r="D507" s="185" t="s">
        <v>130</v>
      </c>
      <c r="E507" s="35"/>
      <c r="F507" s="186" t="s">
        <v>811</v>
      </c>
      <c r="G507" s="35"/>
      <c r="H507" s="35"/>
      <c r="I507" s="187"/>
      <c r="J507" s="35"/>
      <c r="K507" s="35"/>
      <c r="L507" s="38"/>
      <c r="M507" s="188"/>
      <c r="N507" s="189"/>
      <c r="O507" s="63"/>
      <c r="P507" s="63"/>
      <c r="Q507" s="63"/>
      <c r="R507" s="63"/>
      <c r="S507" s="63"/>
      <c r="T507" s="64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16" t="s">
        <v>130</v>
      </c>
      <c r="AU507" s="16" t="s">
        <v>82</v>
      </c>
    </row>
    <row r="508" spans="1:65" s="13" customFormat="1" ht="11.25">
      <c r="B508" s="192"/>
      <c r="C508" s="193"/>
      <c r="D508" s="185" t="s">
        <v>134</v>
      </c>
      <c r="E508" s="194" t="s">
        <v>19</v>
      </c>
      <c r="F508" s="195" t="s">
        <v>813</v>
      </c>
      <c r="G508" s="193"/>
      <c r="H508" s="196">
        <v>1.7000000000000001E-2</v>
      </c>
      <c r="I508" s="197"/>
      <c r="J508" s="193"/>
      <c r="K508" s="193"/>
      <c r="L508" s="198"/>
      <c r="M508" s="199"/>
      <c r="N508" s="200"/>
      <c r="O508" s="200"/>
      <c r="P508" s="200"/>
      <c r="Q508" s="200"/>
      <c r="R508" s="200"/>
      <c r="S508" s="200"/>
      <c r="T508" s="201"/>
      <c r="AT508" s="202" t="s">
        <v>134</v>
      </c>
      <c r="AU508" s="202" t="s">
        <v>82</v>
      </c>
      <c r="AV508" s="13" t="s">
        <v>82</v>
      </c>
      <c r="AW508" s="13" t="s">
        <v>33</v>
      </c>
      <c r="AX508" s="13" t="s">
        <v>79</v>
      </c>
      <c r="AY508" s="202" t="s">
        <v>121</v>
      </c>
    </row>
    <row r="509" spans="1:65" s="2" customFormat="1" ht="16.5" customHeight="1">
      <c r="A509" s="33"/>
      <c r="B509" s="34"/>
      <c r="C509" s="172" t="s">
        <v>814</v>
      </c>
      <c r="D509" s="172" t="s">
        <v>123</v>
      </c>
      <c r="E509" s="173" t="s">
        <v>815</v>
      </c>
      <c r="F509" s="174" t="s">
        <v>816</v>
      </c>
      <c r="G509" s="175" t="s">
        <v>126</v>
      </c>
      <c r="H509" s="176">
        <v>52</v>
      </c>
      <c r="I509" s="177"/>
      <c r="J509" s="178">
        <f>ROUND(I509*H509,2)</f>
        <v>0</v>
      </c>
      <c r="K509" s="174" t="s">
        <v>127</v>
      </c>
      <c r="L509" s="38"/>
      <c r="M509" s="179" t="s">
        <v>19</v>
      </c>
      <c r="N509" s="180" t="s">
        <v>42</v>
      </c>
      <c r="O509" s="63"/>
      <c r="P509" s="181">
        <f>O509*H509</f>
        <v>0</v>
      </c>
      <c r="Q509" s="181">
        <v>3.0000000000000001E-5</v>
      </c>
      <c r="R509" s="181">
        <f>Q509*H509</f>
        <v>1.56E-3</v>
      </c>
      <c r="S509" s="181">
        <v>0</v>
      </c>
      <c r="T509" s="182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83" t="s">
        <v>236</v>
      </c>
      <c r="AT509" s="183" t="s">
        <v>123</v>
      </c>
      <c r="AU509" s="183" t="s">
        <v>82</v>
      </c>
      <c r="AY509" s="16" t="s">
        <v>121</v>
      </c>
      <c r="BE509" s="184">
        <f>IF(N509="základní",J509,0)</f>
        <v>0</v>
      </c>
      <c r="BF509" s="184">
        <f>IF(N509="snížená",J509,0)</f>
        <v>0</v>
      </c>
      <c r="BG509" s="184">
        <f>IF(N509="zákl. přenesená",J509,0)</f>
        <v>0</v>
      </c>
      <c r="BH509" s="184">
        <f>IF(N509="sníž. přenesená",J509,0)</f>
        <v>0</v>
      </c>
      <c r="BI509" s="184">
        <f>IF(N509="nulová",J509,0)</f>
        <v>0</v>
      </c>
      <c r="BJ509" s="16" t="s">
        <v>79</v>
      </c>
      <c r="BK509" s="184">
        <f>ROUND(I509*H509,2)</f>
        <v>0</v>
      </c>
      <c r="BL509" s="16" t="s">
        <v>236</v>
      </c>
      <c r="BM509" s="183" t="s">
        <v>817</v>
      </c>
    </row>
    <row r="510" spans="1:65" s="2" customFormat="1" ht="11.25">
      <c r="A510" s="33"/>
      <c r="B510" s="34"/>
      <c r="C510" s="35"/>
      <c r="D510" s="185" t="s">
        <v>130</v>
      </c>
      <c r="E510" s="35"/>
      <c r="F510" s="186" t="s">
        <v>818</v>
      </c>
      <c r="G510" s="35"/>
      <c r="H510" s="35"/>
      <c r="I510" s="187"/>
      <c r="J510" s="35"/>
      <c r="K510" s="35"/>
      <c r="L510" s="38"/>
      <c r="M510" s="188"/>
      <c r="N510" s="189"/>
      <c r="O510" s="63"/>
      <c r="P510" s="63"/>
      <c r="Q510" s="63"/>
      <c r="R510" s="63"/>
      <c r="S510" s="63"/>
      <c r="T510" s="64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6" t="s">
        <v>130</v>
      </c>
      <c r="AU510" s="16" t="s">
        <v>82</v>
      </c>
    </row>
    <row r="511" spans="1:65" s="2" customFormat="1" ht="11.25">
      <c r="A511" s="33"/>
      <c r="B511" s="34"/>
      <c r="C511" s="35"/>
      <c r="D511" s="190" t="s">
        <v>132</v>
      </c>
      <c r="E511" s="35"/>
      <c r="F511" s="191" t="s">
        <v>819</v>
      </c>
      <c r="G511" s="35"/>
      <c r="H511" s="35"/>
      <c r="I511" s="187"/>
      <c r="J511" s="35"/>
      <c r="K511" s="35"/>
      <c r="L511" s="38"/>
      <c r="M511" s="188"/>
      <c r="N511" s="189"/>
      <c r="O511" s="63"/>
      <c r="P511" s="63"/>
      <c r="Q511" s="63"/>
      <c r="R511" s="63"/>
      <c r="S511" s="63"/>
      <c r="T511" s="64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6" t="s">
        <v>132</v>
      </c>
      <c r="AU511" s="16" t="s">
        <v>82</v>
      </c>
    </row>
    <row r="512" spans="1:65" s="2" customFormat="1" ht="16.5" customHeight="1">
      <c r="A512" s="33"/>
      <c r="B512" s="34"/>
      <c r="C512" s="204" t="s">
        <v>820</v>
      </c>
      <c r="D512" s="204" t="s">
        <v>394</v>
      </c>
      <c r="E512" s="205" t="s">
        <v>821</v>
      </c>
      <c r="F512" s="206" t="s">
        <v>822</v>
      </c>
      <c r="G512" s="207" t="s">
        <v>356</v>
      </c>
      <c r="H512" s="208">
        <v>8.2000000000000003E-2</v>
      </c>
      <c r="I512" s="209"/>
      <c r="J512" s="210">
        <f>ROUND(I512*H512,2)</f>
        <v>0</v>
      </c>
      <c r="K512" s="206" t="s">
        <v>127</v>
      </c>
      <c r="L512" s="211"/>
      <c r="M512" s="212" t="s">
        <v>19</v>
      </c>
      <c r="N512" s="213" t="s">
        <v>42</v>
      </c>
      <c r="O512" s="63"/>
      <c r="P512" s="181">
        <f>O512*H512</f>
        <v>0</v>
      </c>
      <c r="Q512" s="181">
        <v>1</v>
      </c>
      <c r="R512" s="181">
        <f>Q512*H512</f>
        <v>8.2000000000000003E-2</v>
      </c>
      <c r="S512" s="181">
        <v>0</v>
      </c>
      <c r="T512" s="182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83" t="s">
        <v>353</v>
      </c>
      <c r="AT512" s="183" t="s">
        <v>394</v>
      </c>
      <c r="AU512" s="183" t="s">
        <v>82</v>
      </c>
      <c r="AY512" s="16" t="s">
        <v>121</v>
      </c>
      <c r="BE512" s="184">
        <f>IF(N512="základní",J512,0)</f>
        <v>0</v>
      </c>
      <c r="BF512" s="184">
        <f>IF(N512="snížená",J512,0)</f>
        <v>0</v>
      </c>
      <c r="BG512" s="184">
        <f>IF(N512="zákl. přenesená",J512,0)</f>
        <v>0</v>
      </c>
      <c r="BH512" s="184">
        <f>IF(N512="sníž. přenesená",J512,0)</f>
        <v>0</v>
      </c>
      <c r="BI512" s="184">
        <f>IF(N512="nulová",J512,0)</f>
        <v>0</v>
      </c>
      <c r="BJ512" s="16" t="s">
        <v>79</v>
      </c>
      <c r="BK512" s="184">
        <f>ROUND(I512*H512,2)</f>
        <v>0</v>
      </c>
      <c r="BL512" s="16" t="s">
        <v>236</v>
      </c>
      <c r="BM512" s="183" t="s">
        <v>823</v>
      </c>
    </row>
    <row r="513" spans="1:65" s="2" customFormat="1" ht="11.25">
      <c r="A513" s="33"/>
      <c r="B513" s="34"/>
      <c r="C513" s="35"/>
      <c r="D513" s="185" t="s">
        <v>130</v>
      </c>
      <c r="E513" s="35"/>
      <c r="F513" s="186" t="s">
        <v>822</v>
      </c>
      <c r="G513" s="35"/>
      <c r="H513" s="35"/>
      <c r="I513" s="187"/>
      <c r="J513" s="35"/>
      <c r="K513" s="35"/>
      <c r="L513" s="38"/>
      <c r="M513" s="188"/>
      <c r="N513" s="189"/>
      <c r="O513" s="63"/>
      <c r="P513" s="63"/>
      <c r="Q513" s="63"/>
      <c r="R513" s="63"/>
      <c r="S513" s="63"/>
      <c r="T513" s="64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T513" s="16" t="s">
        <v>130</v>
      </c>
      <c r="AU513" s="16" t="s">
        <v>82</v>
      </c>
    </row>
    <row r="514" spans="1:65" s="13" customFormat="1" ht="11.25">
      <c r="B514" s="192"/>
      <c r="C514" s="193"/>
      <c r="D514" s="185" t="s">
        <v>134</v>
      </c>
      <c r="E514" s="194" t="s">
        <v>19</v>
      </c>
      <c r="F514" s="195" t="s">
        <v>824</v>
      </c>
      <c r="G514" s="193"/>
      <c r="H514" s="196">
        <v>8.2000000000000003E-2</v>
      </c>
      <c r="I514" s="197"/>
      <c r="J514" s="193"/>
      <c r="K514" s="193"/>
      <c r="L514" s="198"/>
      <c r="M514" s="199"/>
      <c r="N514" s="200"/>
      <c r="O514" s="200"/>
      <c r="P514" s="200"/>
      <c r="Q514" s="200"/>
      <c r="R514" s="200"/>
      <c r="S514" s="200"/>
      <c r="T514" s="201"/>
      <c r="AT514" s="202" t="s">
        <v>134</v>
      </c>
      <c r="AU514" s="202" t="s">
        <v>82</v>
      </c>
      <c r="AV514" s="13" t="s">
        <v>82</v>
      </c>
      <c r="AW514" s="13" t="s">
        <v>33</v>
      </c>
      <c r="AX514" s="13" t="s">
        <v>79</v>
      </c>
      <c r="AY514" s="202" t="s">
        <v>121</v>
      </c>
    </row>
    <row r="515" spans="1:65" s="2" customFormat="1" ht="16.5" customHeight="1">
      <c r="A515" s="33"/>
      <c r="B515" s="34"/>
      <c r="C515" s="172" t="s">
        <v>825</v>
      </c>
      <c r="D515" s="172" t="s">
        <v>123</v>
      </c>
      <c r="E515" s="173" t="s">
        <v>826</v>
      </c>
      <c r="F515" s="174" t="s">
        <v>827</v>
      </c>
      <c r="G515" s="175" t="s">
        <v>126</v>
      </c>
      <c r="H515" s="176">
        <v>52</v>
      </c>
      <c r="I515" s="177"/>
      <c r="J515" s="178">
        <f>ROUND(I515*H515,2)</f>
        <v>0</v>
      </c>
      <c r="K515" s="174" t="s">
        <v>127</v>
      </c>
      <c r="L515" s="38"/>
      <c r="M515" s="179" t="s">
        <v>19</v>
      </c>
      <c r="N515" s="180" t="s">
        <v>42</v>
      </c>
      <c r="O515" s="63"/>
      <c r="P515" s="181">
        <f>O515*H515</f>
        <v>0</v>
      </c>
      <c r="Q515" s="181">
        <v>0</v>
      </c>
      <c r="R515" s="181">
        <f>Q515*H515</f>
        <v>0</v>
      </c>
      <c r="S515" s="181">
        <v>0</v>
      </c>
      <c r="T515" s="182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83" t="s">
        <v>236</v>
      </c>
      <c r="AT515" s="183" t="s">
        <v>123</v>
      </c>
      <c r="AU515" s="183" t="s">
        <v>82</v>
      </c>
      <c r="AY515" s="16" t="s">
        <v>121</v>
      </c>
      <c r="BE515" s="184">
        <f>IF(N515="základní",J515,0)</f>
        <v>0</v>
      </c>
      <c r="BF515" s="184">
        <f>IF(N515="snížená",J515,0)</f>
        <v>0</v>
      </c>
      <c r="BG515" s="184">
        <f>IF(N515="zákl. přenesená",J515,0)</f>
        <v>0</v>
      </c>
      <c r="BH515" s="184">
        <f>IF(N515="sníž. přenesená",J515,0)</f>
        <v>0</v>
      </c>
      <c r="BI515" s="184">
        <f>IF(N515="nulová",J515,0)</f>
        <v>0</v>
      </c>
      <c r="BJ515" s="16" t="s">
        <v>79</v>
      </c>
      <c r="BK515" s="184">
        <f>ROUND(I515*H515,2)</f>
        <v>0</v>
      </c>
      <c r="BL515" s="16" t="s">
        <v>236</v>
      </c>
      <c r="BM515" s="183" t="s">
        <v>828</v>
      </c>
    </row>
    <row r="516" spans="1:65" s="2" customFormat="1" ht="11.25">
      <c r="A516" s="33"/>
      <c r="B516" s="34"/>
      <c r="C516" s="35"/>
      <c r="D516" s="185" t="s">
        <v>130</v>
      </c>
      <c r="E516" s="35"/>
      <c r="F516" s="186" t="s">
        <v>829</v>
      </c>
      <c r="G516" s="35"/>
      <c r="H516" s="35"/>
      <c r="I516" s="187"/>
      <c r="J516" s="35"/>
      <c r="K516" s="35"/>
      <c r="L516" s="38"/>
      <c r="M516" s="188"/>
      <c r="N516" s="189"/>
      <c r="O516" s="63"/>
      <c r="P516" s="63"/>
      <c r="Q516" s="63"/>
      <c r="R516" s="63"/>
      <c r="S516" s="63"/>
      <c r="T516" s="64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6" t="s">
        <v>130</v>
      </c>
      <c r="AU516" s="16" t="s">
        <v>82</v>
      </c>
    </row>
    <row r="517" spans="1:65" s="2" customFormat="1" ht="11.25">
      <c r="A517" s="33"/>
      <c r="B517" s="34"/>
      <c r="C517" s="35"/>
      <c r="D517" s="190" t="s">
        <v>132</v>
      </c>
      <c r="E517" s="35"/>
      <c r="F517" s="191" t="s">
        <v>830</v>
      </c>
      <c r="G517" s="35"/>
      <c r="H517" s="35"/>
      <c r="I517" s="187"/>
      <c r="J517" s="35"/>
      <c r="K517" s="35"/>
      <c r="L517" s="38"/>
      <c r="M517" s="188"/>
      <c r="N517" s="189"/>
      <c r="O517" s="63"/>
      <c r="P517" s="63"/>
      <c r="Q517" s="63"/>
      <c r="R517" s="63"/>
      <c r="S517" s="63"/>
      <c r="T517" s="64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16" t="s">
        <v>132</v>
      </c>
      <c r="AU517" s="16" t="s">
        <v>82</v>
      </c>
    </row>
    <row r="518" spans="1:65" s="2" customFormat="1" ht="16.5" customHeight="1">
      <c r="A518" s="33"/>
      <c r="B518" s="34"/>
      <c r="C518" s="204" t="s">
        <v>831</v>
      </c>
      <c r="D518" s="204" t="s">
        <v>394</v>
      </c>
      <c r="E518" s="205" t="s">
        <v>832</v>
      </c>
      <c r="F518" s="206" t="s">
        <v>833</v>
      </c>
      <c r="G518" s="207" t="s">
        <v>126</v>
      </c>
      <c r="H518" s="208">
        <v>59.8</v>
      </c>
      <c r="I518" s="209"/>
      <c r="J518" s="210">
        <f>ROUND(I518*H518,2)</f>
        <v>0</v>
      </c>
      <c r="K518" s="206" t="s">
        <v>127</v>
      </c>
      <c r="L518" s="211"/>
      <c r="M518" s="212" t="s">
        <v>19</v>
      </c>
      <c r="N518" s="213" t="s">
        <v>42</v>
      </c>
      <c r="O518" s="63"/>
      <c r="P518" s="181">
        <f>O518*H518</f>
        <v>0</v>
      </c>
      <c r="Q518" s="181">
        <v>5.0000000000000001E-4</v>
      </c>
      <c r="R518" s="181">
        <f>Q518*H518</f>
        <v>2.9899999999999999E-2</v>
      </c>
      <c r="S518" s="181">
        <v>0</v>
      </c>
      <c r="T518" s="182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83" t="s">
        <v>353</v>
      </c>
      <c r="AT518" s="183" t="s">
        <v>394</v>
      </c>
      <c r="AU518" s="183" t="s">
        <v>82</v>
      </c>
      <c r="AY518" s="16" t="s">
        <v>121</v>
      </c>
      <c r="BE518" s="184">
        <f>IF(N518="základní",J518,0)</f>
        <v>0</v>
      </c>
      <c r="BF518" s="184">
        <f>IF(N518="snížená",J518,0)</f>
        <v>0</v>
      </c>
      <c r="BG518" s="184">
        <f>IF(N518="zákl. přenesená",J518,0)</f>
        <v>0</v>
      </c>
      <c r="BH518" s="184">
        <f>IF(N518="sníž. přenesená",J518,0)</f>
        <v>0</v>
      </c>
      <c r="BI518" s="184">
        <f>IF(N518="nulová",J518,0)</f>
        <v>0</v>
      </c>
      <c r="BJ518" s="16" t="s">
        <v>79</v>
      </c>
      <c r="BK518" s="184">
        <f>ROUND(I518*H518,2)</f>
        <v>0</v>
      </c>
      <c r="BL518" s="16" t="s">
        <v>236</v>
      </c>
      <c r="BM518" s="183" t="s">
        <v>834</v>
      </c>
    </row>
    <row r="519" spans="1:65" s="2" customFormat="1" ht="11.25">
      <c r="A519" s="33"/>
      <c r="B519" s="34"/>
      <c r="C519" s="35"/>
      <c r="D519" s="185" t="s">
        <v>130</v>
      </c>
      <c r="E519" s="35"/>
      <c r="F519" s="186" t="s">
        <v>833</v>
      </c>
      <c r="G519" s="35"/>
      <c r="H519" s="35"/>
      <c r="I519" s="187"/>
      <c r="J519" s="35"/>
      <c r="K519" s="35"/>
      <c r="L519" s="38"/>
      <c r="M519" s="188"/>
      <c r="N519" s="189"/>
      <c r="O519" s="63"/>
      <c r="P519" s="63"/>
      <c r="Q519" s="63"/>
      <c r="R519" s="63"/>
      <c r="S519" s="63"/>
      <c r="T519" s="64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6" t="s">
        <v>130</v>
      </c>
      <c r="AU519" s="16" t="s">
        <v>82</v>
      </c>
    </row>
    <row r="520" spans="1:65" s="13" customFormat="1" ht="11.25">
      <c r="B520" s="192"/>
      <c r="C520" s="193"/>
      <c r="D520" s="185" t="s">
        <v>134</v>
      </c>
      <c r="E520" s="194" t="s">
        <v>19</v>
      </c>
      <c r="F520" s="195" t="s">
        <v>835</v>
      </c>
      <c r="G520" s="193"/>
      <c r="H520" s="196">
        <v>59.8</v>
      </c>
      <c r="I520" s="197"/>
      <c r="J520" s="193"/>
      <c r="K520" s="193"/>
      <c r="L520" s="198"/>
      <c r="M520" s="199"/>
      <c r="N520" s="200"/>
      <c r="O520" s="200"/>
      <c r="P520" s="200"/>
      <c r="Q520" s="200"/>
      <c r="R520" s="200"/>
      <c r="S520" s="200"/>
      <c r="T520" s="201"/>
      <c r="AT520" s="202" t="s">
        <v>134</v>
      </c>
      <c r="AU520" s="202" t="s">
        <v>82</v>
      </c>
      <c r="AV520" s="13" t="s">
        <v>82</v>
      </c>
      <c r="AW520" s="13" t="s">
        <v>33</v>
      </c>
      <c r="AX520" s="13" t="s">
        <v>79</v>
      </c>
      <c r="AY520" s="202" t="s">
        <v>121</v>
      </c>
    </row>
    <row r="521" spans="1:65" s="2" customFormat="1" ht="16.5" customHeight="1">
      <c r="A521" s="33"/>
      <c r="B521" s="34"/>
      <c r="C521" s="172" t="s">
        <v>836</v>
      </c>
      <c r="D521" s="172" t="s">
        <v>123</v>
      </c>
      <c r="E521" s="173" t="s">
        <v>837</v>
      </c>
      <c r="F521" s="174" t="s">
        <v>838</v>
      </c>
      <c r="G521" s="175" t="s">
        <v>126</v>
      </c>
      <c r="H521" s="176">
        <v>52</v>
      </c>
      <c r="I521" s="177"/>
      <c r="J521" s="178">
        <f>ROUND(I521*H521,2)</f>
        <v>0</v>
      </c>
      <c r="K521" s="174" t="s">
        <v>127</v>
      </c>
      <c r="L521" s="38"/>
      <c r="M521" s="179" t="s">
        <v>19</v>
      </c>
      <c r="N521" s="180" t="s">
        <v>42</v>
      </c>
      <c r="O521" s="63"/>
      <c r="P521" s="181">
        <f>O521*H521</f>
        <v>0</v>
      </c>
      <c r="Q521" s="181">
        <v>3.8000000000000002E-4</v>
      </c>
      <c r="R521" s="181">
        <f>Q521*H521</f>
        <v>1.976E-2</v>
      </c>
      <c r="S521" s="181">
        <v>0</v>
      </c>
      <c r="T521" s="182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83" t="s">
        <v>236</v>
      </c>
      <c r="AT521" s="183" t="s">
        <v>123</v>
      </c>
      <c r="AU521" s="183" t="s">
        <v>82</v>
      </c>
      <c r="AY521" s="16" t="s">
        <v>121</v>
      </c>
      <c r="BE521" s="184">
        <f>IF(N521="základní",J521,0)</f>
        <v>0</v>
      </c>
      <c r="BF521" s="184">
        <f>IF(N521="snížená",J521,0)</f>
        <v>0</v>
      </c>
      <c r="BG521" s="184">
        <f>IF(N521="zákl. přenesená",J521,0)</f>
        <v>0</v>
      </c>
      <c r="BH521" s="184">
        <f>IF(N521="sníž. přenesená",J521,0)</f>
        <v>0</v>
      </c>
      <c r="BI521" s="184">
        <f>IF(N521="nulová",J521,0)</f>
        <v>0</v>
      </c>
      <c r="BJ521" s="16" t="s">
        <v>79</v>
      </c>
      <c r="BK521" s="184">
        <f>ROUND(I521*H521,2)</f>
        <v>0</v>
      </c>
      <c r="BL521" s="16" t="s">
        <v>236</v>
      </c>
      <c r="BM521" s="183" t="s">
        <v>839</v>
      </c>
    </row>
    <row r="522" spans="1:65" s="2" customFormat="1" ht="11.25">
      <c r="A522" s="33"/>
      <c r="B522" s="34"/>
      <c r="C522" s="35"/>
      <c r="D522" s="185" t="s">
        <v>130</v>
      </c>
      <c r="E522" s="35"/>
      <c r="F522" s="186" t="s">
        <v>840</v>
      </c>
      <c r="G522" s="35"/>
      <c r="H522" s="35"/>
      <c r="I522" s="187"/>
      <c r="J522" s="35"/>
      <c r="K522" s="35"/>
      <c r="L522" s="38"/>
      <c r="M522" s="188"/>
      <c r="N522" s="189"/>
      <c r="O522" s="63"/>
      <c r="P522" s="63"/>
      <c r="Q522" s="63"/>
      <c r="R522" s="63"/>
      <c r="S522" s="63"/>
      <c r="T522" s="64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16" t="s">
        <v>130</v>
      </c>
      <c r="AU522" s="16" t="s">
        <v>82</v>
      </c>
    </row>
    <row r="523" spans="1:65" s="2" customFormat="1" ht="11.25">
      <c r="A523" s="33"/>
      <c r="B523" s="34"/>
      <c r="C523" s="35"/>
      <c r="D523" s="190" t="s">
        <v>132</v>
      </c>
      <c r="E523" s="35"/>
      <c r="F523" s="191" t="s">
        <v>841</v>
      </c>
      <c r="G523" s="35"/>
      <c r="H523" s="35"/>
      <c r="I523" s="187"/>
      <c r="J523" s="35"/>
      <c r="K523" s="35"/>
      <c r="L523" s="38"/>
      <c r="M523" s="188"/>
      <c r="N523" s="189"/>
      <c r="O523" s="63"/>
      <c r="P523" s="63"/>
      <c r="Q523" s="63"/>
      <c r="R523" s="63"/>
      <c r="S523" s="63"/>
      <c r="T523" s="64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T523" s="16" t="s">
        <v>132</v>
      </c>
      <c r="AU523" s="16" t="s">
        <v>82</v>
      </c>
    </row>
    <row r="524" spans="1:65" s="2" customFormat="1" ht="24.2" customHeight="1">
      <c r="A524" s="33"/>
      <c r="B524" s="34"/>
      <c r="C524" s="204" t="s">
        <v>842</v>
      </c>
      <c r="D524" s="204" t="s">
        <v>394</v>
      </c>
      <c r="E524" s="205" t="s">
        <v>843</v>
      </c>
      <c r="F524" s="206" t="s">
        <v>844</v>
      </c>
      <c r="G524" s="207" t="s">
        <v>126</v>
      </c>
      <c r="H524" s="208">
        <v>59.8</v>
      </c>
      <c r="I524" s="209"/>
      <c r="J524" s="210">
        <f>ROUND(I524*H524,2)</f>
        <v>0</v>
      </c>
      <c r="K524" s="206" t="s">
        <v>127</v>
      </c>
      <c r="L524" s="211"/>
      <c r="M524" s="212" t="s">
        <v>19</v>
      </c>
      <c r="N524" s="213" t="s">
        <v>42</v>
      </c>
      <c r="O524" s="63"/>
      <c r="P524" s="181">
        <f>O524*H524</f>
        <v>0</v>
      </c>
      <c r="Q524" s="181">
        <v>6.4999999999999997E-3</v>
      </c>
      <c r="R524" s="181">
        <f>Q524*H524</f>
        <v>0.38869999999999999</v>
      </c>
      <c r="S524" s="181">
        <v>0</v>
      </c>
      <c r="T524" s="182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83" t="s">
        <v>353</v>
      </c>
      <c r="AT524" s="183" t="s">
        <v>394</v>
      </c>
      <c r="AU524" s="183" t="s">
        <v>82</v>
      </c>
      <c r="AY524" s="16" t="s">
        <v>121</v>
      </c>
      <c r="BE524" s="184">
        <f>IF(N524="základní",J524,0)</f>
        <v>0</v>
      </c>
      <c r="BF524" s="184">
        <f>IF(N524="snížená",J524,0)</f>
        <v>0</v>
      </c>
      <c r="BG524" s="184">
        <f>IF(N524="zákl. přenesená",J524,0)</f>
        <v>0</v>
      </c>
      <c r="BH524" s="184">
        <f>IF(N524="sníž. přenesená",J524,0)</f>
        <v>0</v>
      </c>
      <c r="BI524" s="184">
        <f>IF(N524="nulová",J524,0)</f>
        <v>0</v>
      </c>
      <c r="BJ524" s="16" t="s">
        <v>79</v>
      </c>
      <c r="BK524" s="184">
        <f>ROUND(I524*H524,2)</f>
        <v>0</v>
      </c>
      <c r="BL524" s="16" t="s">
        <v>236</v>
      </c>
      <c r="BM524" s="183" t="s">
        <v>845</v>
      </c>
    </row>
    <row r="525" spans="1:65" s="2" customFormat="1" ht="19.5">
      <c r="A525" s="33"/>
      <c r="B525" s="34"/>
      <c r="C525" s="35"/>
      <c r="D525" s="185" t="s">
        <v>130</v>
      </c>
      <c r="E525" s="35"/>
      <c r="F525" s="186" t="s">
        <v>844</v>
      </c>
      <c r="G525" s="35"/>
      <c r="H525" s="35"/>
      <c r="I525" s="187"/>
      <c r="J525" s="35"/>
      <c r="K525" s="35"/>
      <c r="L525" s="38"/>
      <c r="M525" s="188"/>
      <c r="N525" s="189"/>
      <c r="O525" s="63"/>
      <c r="P525" s="63"/>
      <c r="Q525" s="63"/>
      <c r="R525" s="63"/>
      <c r="S525" s="63"/>
      <c r="T525" s="64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T525" s="16" t="s">
        <v>130</v>
      </c>
      <c r="AU525" s="16" t="s">
        <v>82</v>
      </c>
    </row>
    <row r="526" spans="1:65" s="13" customFormat="1" ht="11.25">
      <c r="B526" s="192"/>
      <c r="C526" s="193"/>
      <c r="D526" s="185" t="s">
        <v>134</v>
      </c>
      <c r="E526" s="194" t="s">
        <v>19</v>
      </c>
      <c r="F526" s="195" t="s">
        <v>835</v>
      </c>
      <c r="G526" s="193"/>
      <c r="H526" s="196">
        <v>59.8</v>
      </c>
      <c r="I526" s="197"/>
      <c r="J526" s="193"/>
      <c r="K526" s="193"/>
      <c r="L526" s="198"/>
      <c r="M526" s="199"/>
      <c r="N526" s="200"/>
      <c r="O526" s="200"/>
      <c r="P526" s="200"/>
      <c r="Q526" s="200"/>
      <c r="R526" s="200"/>
      <c r="S526" s="200"/>
      <c r="T526" s="201"/>
      <c r="AT526" s="202" t="s">
        <v>134</v>
      </c>
      <c r="AU526" s="202" t="s">
        <v>82</v>
      </c>
      <c r="AV526" s="13" t="s">
        <v>82</v>
      </c>
      <c r="AW526" s="13" t="s">
        <v>33</v>
      </c>
      <c r="AX526" s="13" t="s">
        <v>79</v>
      </c>
      <c r="AY526" s="202" t="s">
        <v>121</v>
      </c>
    </row>
    <row r="527" spans="1:65" s="2" customFormat="1" ht="16.5" customHeight="1">
      <c r="A527" s="33"/>
      <c r="B527" s="34"/>
      <c r="C527" s="172" t="s">
        <v>846</v>
      </c>
      <c r="D527" s="172" t="s">
        <v>123</v>
      </c>
      <c r="E527" s="173" t="s">
        <v>847</v>
      </c>
      <c r="F527" s="174" t="s">
        <v>848</v>
      </c>
      <c r="G527" s="175" t="s">
        <v>356</v>
      </c>
      <c r="H527" s="176">
        <v>0.53900000000000003</v>
      </c>
      <c r="I527" s="177"/>
      <c r="J527" s="178">
        <f>ROUND(I527*H527,2)</f>
        <v>0</v>
      </c>
      <c r="K527" s="174" t="s">
        <v>127</v>
      </c>
      <c r="L527" s="38"/>
      <c r="M527" s="179" t="s">
        <v>19</v>
      </c>
      <c r="N527" s="180" t="s">
        <v>42</v>
      </c>
      <c r="O527" s="63"/>
      <c r="P527" s="181">
        <f>O527*H527</f>
        <v>0</v>
      </c>
      <c r="Q527" s="181">
        <v>0</v>
      </c>
      <c r="R527" s="181">
        <f>Q527*H527</f>
        <v>0</v>
      </c>
      <c r="S527" s="181">
        <v>0</v>
      </c>
      <c r="T527" s="182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83" t="s">
        <v>236</v>
      </c>
      <c r="AT527" s="183" t="s">
        <v>123</v>
      </c>
      <c r="AU527" s="183" t="s">
        <v>82</v>
      </c>
      <c r="AY527" s="16" t="s">
        <v>121</v>
      </c>
      <c r="BE527" s="184">
        <f>IF(N527="základní",J527,0)</f>
        <v>0</v>
      </c>
      <c r="BF527" s="184">
        <f>IF(N527="snížená",J527,0)</f>
        <v>0</v>
      </c>
      <c r="BG527" s="184">
        <f>IF(N527="zákl. přenesená",J527,0)</f>
        <v>0</v>
      </c>
      <c r="BH527" s="184">
        <f>IF(N527="sníž. přenesená",J527,0)</f>
        <v>0</v>
      </c>
      <c r="BI527" s="184">
        <f>IF(N527="nulová",J527,0)</f>
        <v>0</v>
      </c>
      <c r="BJ527" s="16" t="s">
        <v>79</v>
      </c>
      <c r="BK527" s="184">
        <f>ROUND(I527*H527,2)</f>
        <v>0</v>
      </c>
      <c r="BL527" s="16" t="s">
        <v>236</v>
      </c>
      <c r="BM527" s="183" t="s">
        <v>849</v>
      </c>
    </row>
    <row r="528" spans="1:65" s="2" customFormat="1" ht="19.5">
      <c r="A528" s="33"/>
      <c r="B528" s="34"/>
      <c r="C528" s="35"/>
      <c r="D528" s="185" t="s">
        <v>130</v>
      </c>
      <c r="E528" s="35"/>
      <c r="F528" s="186" t="s">
        <v>850</v>
      </c>
      <c r="G528" s="35"/>
      <c r="H528" s="35"/>
      <c r="I528" s="187"/>
      <c r="J528" s="35"/>
      <c r="K528" s="35"/>
      <c r="L528" s="38"/>
      <c r="M528" s="188"/>
      <c r="N528" s="189"/>
      <c r="O528" s="63"/>
      <c r="P528" s="63"/>
      <c r="Q528" s="63"/>
      <c r="R528" s="63"/>
      <c r="S528" s="63"/>
      <c r="T528" s="64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T528" s="16" t="s">
        <v>130</v>
      </c>
      <c r="AU528" s="16" t="s">
        <v>82</v>
      </c>
    </row>
    <row r="529" spans="1:47" s="2" customFormat="1" ht="11.25">
      <c r="A529" s="33"/>
      <c r="B529" s="34"/>
      <c r="C529" s="35"/>
      <c r="D529" s="190" t="s">
        <v>132</v>
      </c>
      <c r="E529" s="35"/>
      <c r="F529" s="191" t="s">
        <v>851</v>
      </c>
      <c r="G529" s="35"/>
      <c r="H529" s="35"/>
      <c r="I529" s="187"/>
      <c r="J529" s="35"/>
      <c r="K529" s="35"/>
      <c r="L529" s="38"/>
      <c r="M529" s="214"/>
      <c r="N529" s="215"/>
      <c r="O529" s="216"/>
      <c r="P529" s="216"/>
      <c r="Q529" s="216"/>
      <c r="R529" s="216"/>
      <c r="S529" s="216"/>
      <c r="T529" s="217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T529" s="16" t="s">
        <v>132</v>
      </c>
      <c r="AU529" s="16" t="s">
        <v>82</v>
      </c>
    </row>
    <row r="530" spans="1:47" s="2" customFormat="1" ht="6.95" customHeight="1">
      <c r="A530" s="33"/>
      <c r="B530" s="46"/>
      <c r="C530" s="47"/>
      <c r="D530" s="47"/>
      <c r="E530" s="47"/>
      <c r="F530" s="47"/>
      <c r="G530" s="47"/>
      <c r="H530" s="47"/>
      <c r="I530" s="47"/>
      <c r="J530" s="47"/>
      <c r="K530" s="47"/>
      <c r="L530" s="38"/>
      <c r="M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</row>
  </sheetData>
  <sheetProtection algorithmName="SHA-512" hashValue="HIHq6TIoqI5SMnCg3BwqVQLdWy87Op61J1aUv203zPa6DN+E0pz0pvSAyd/L3VvTFtUFVVTwFjFd93so2SuBBg==" saltValue="FlX/YvPdi7SS80kVzXW7KPQUUbQXNp1cBccKk75P1uVE5uv5J8/BN9aFPaicMyPqckNq9HNFqV3JM8gN1nGjxg==" spinCount="100000" sheet="1" objects="1" scenarios="1" formatColumns="0" formatRows="0" autoFilter="0"/>
  <autoFilter ref="C91:K529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/>
    <hyperlink ref="F101" r:id="rId2"/>
    <hyperlink ref="F105" r:id="rId3"/>
    <hyperlink ref="F109" r:id="rId4"/>
    <hyperlink ref="F114" r:id="rId5"/>
    <hyperlink ref="F117" r:id="rId6"/>
    <hyperlink ref="F120" r:id="rId7"/>
    <hyperlink ref="F123" r:id="rId8"/>
    <hyperlink ref="F127" r:id="rId9"/>
    <hyperlink ref="F133" r:id="rId10"/>
    <hyperlink ref="F137" r:id="rId11"/>
    <hyperlink ref="F146" r:id="rId12"/>
    <hyperlink ref="F150" r:id="rId13"/>
    <hyperlink ref="F154" r:id="rId14"/>
    <hyperlink ref="F160" r:id="rId15"/>
    <hyperlink ref="F166" r:id="rId16"/>
    <hyperlink ref="F170" r:id="rId17"/>
    <hyperlink ref="F174" r:id="rId18"/>
    <hyperlink ref="F179" r:id="rId19"/>
    <hyperlink ref="F185" r:id="rId20"/>
    <hyperlink ref="F188" r:id="rId21"/>
    <hyperlink ref="F191" r:id="rId22"/>
    <hyperlink ref="F194" r:id="rId23"/>
    <hyperlink ref="F198" r:id="rId24"/>
    <hyperlink ref="F202" r:id="rId25"/>
    <hyperlink ref="F207" r:id="rId26"/>
    <hyperlink ref="F211" r:id="rId27"/>
    <hyperlink ref="F215" r:id="rId28"/>
    <hyperlink ref="F219" r:id="rId29"/>
    <hyperlink ref="F223" r:id="rId30"/>
    <hyperlink ref="F230" r:id="rId31"/>
    <hyperlink ref="F237" r:id="rId32"/>
    <hyperlink ref="F241" r:id="rId33"/>
    <hyperlink ref="F251" r:id="rId34"/>
    <hyperlink ref="F258" r:id="rId35"/>
    <hyperlink ref="F263" r:id="rId36"/>
    <hyperlink ref="F267" r:id="rId37"/>
    <hyperlink ref="F271" r:id="rId38"/>
    <hyperlink ref="F277" r:id="rId39"/>
    <hyperlink ref="F282" r:id="rId40"/>
    <hyperlink ref="F286" r:id="rId41"/>
    <hyperlink ref="F291" r:id="rId42"/>
    <hyperlink ref="F295" r:id="rId43"/>
    <hyperlink ref="F298" r:id="rId44"/>
    <hyperlink ref="F303" r:id="rId45"/>
    <hyperlink ref="F309" r:id="rId46"/>
    <hyperlink ref="F317" r:id="rId47"/>
    <hyperlink ref="F320" r:id="rId48"/>
    <hyperlink ref="F327" r:id="rId49"/>
    <hyperlink ref="F331" r:id="rId50"/>
    <hyperlink ref="F335" r:id="rId51"/>
    <hyperlink ref="F338" r:id="rId52"/>
    <hyperlink ref="F342" r:id="rId53"/>
    <hyperlink ref="F347" r:id="rId54"/>
    <hyperlink ref="F353" r:id="rId55"/>
    <hyperlink ref="F360" r:id="rId56"/>
    <hyperlink ref="F364" r:id="rId57"/>
    <hyperlink ref="F369" r:id="rId58"/>
    <hyperlink ref="F372" r:id="rId59"/>
    <hyperlink ref="F376" r:id="rId60"/>
    <hyperlink ref="F382" r:id="rId61"/>
    <hyperlink ref="F386" r:id="rId62"/>
    <hyperlink ref="F392" r:id="rId63"/>
    <hyperlink ref="F397" r:id="rId64"/>
    <hyperlink ref="F403" r:id="rId65"/>
    <hyperlink ref="F408" r:id="rId66"/>
    <hyperlink ref="F417" r:id="rId67"/>
    <hyperlink ref="F422" r:id="rId68"/>
    <hyperlink ref="F427" r:id="rId69"/>
    <hyperlink ref="F433" r:id="rId70"/>
    <hyperlink ref="F437" r:id="rId71"/>
    <hyperlink ref="F442" r:id="rId72"/>
    <hyperlink ref="F447" r:id="rId73"/>
    <hyperlink ref="F452" r:id="rId74"/>
    <hyperlink ref="F457" r:id="rId75"/>
    <hyperlink ref="F463" r:id="rId76"/>
    <hyperlink ref="F470" r:id="rId77"/>
    <hyperlink ref="F477" r:id="rId78"/>
    <hyperlink ref="F481" r:id="rId79"/>
    <hyperlink ref="F486" r:id="rId80"/>
    <hyperlink ref="F490" r:id="rId81"/>
    <hyperlink ref="F494" r:id="rId82"/>
    <hyperlink ref="F499" r:id="rId83"/>
    <hyperlink ref="F504" r:id="rId84"/>
    <hyperlink ref="F511" r:id="rId85"/>
    <hyperlink ref="F517" r:id="rId86"/>
    <hyperlink ref="F523" r:id="rId87"/>
    <hyperlink ref="F529" r:id="rId8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39" t="str">
        <f>'Rekapitulace stavby'!K6</f>
        <v>Polní cesta C6 v k.ú. Radišov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852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2. 3. 2023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ROUND((SUM(BE82:BE117)),  2)</f>
        <v>0</v>
      </c>
      <c r="G33" s="33"/>
      <c r="H33" s="33"/>
      <c r="I33" s="117">
        <v>0.21</v>
      </c>
      <c r="J33" s="116">
        <f>ROUND(((SUM(BE82:BE117))*I33),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ROUND((SUM(BF82:BF117)),  2)</f>
        <v>0</v>
      </c>
      <c r="G34" s="33"/>
      <c r="H34" s="33"/>
      <c r="I34" s="117">
        <v>0.15</v>
      </c>
      <c r="J34" s="116">
        <f>ROUND(((SUM(BF82:BF117))*I34),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46" t="str">
        <f>E7</f>
        <v>Polní cesta C6 v k.ú. Radišov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8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2. 3. 2023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5" customHeight="1">
      <c r="B60" s="133"/>
      <c r="C60" s="134"/>
      <c r="D60" s="135" t="s">
        <v>853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854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855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46" t="str">
        <f>E7</f>
        <v>Polní cesta C6 v k.ú. Radišov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18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2. 3. 2023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91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856</v>
      </c>
      <c r="F83" s="159" t="s">
        <v>857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154</v>
      </c>
      <c r="AT83" s="168" t="s">
        <v>70</v>
      </c>
      <c r="AU83" s="168" t="s">
        <v>71</v>
      </c>
      <c r="AY83" s="167" t="s">
        <v>121</v>
      </c>
      <c r="BK83" s="169">
        <f>BK84+BK94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858</v>
      </c>
      <c r="F84" s="170" t="s">
        <v>859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154</v>
      </c>
      <c r="AT84" s="168" t="s">
        <v>70</v>
      </c>
      <c r="AU84" s="168" t="s">
        <v>79</v>
      </c>
      <c r="AY84" s="167" t="s">
        <v>121</v>
      </c>
      <c r="BK84" s="169">
        <f>SUM(BK85:BK93)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123</v>
      </c>
      <c r="E85" s="173" t="s">
        <v>860</v>
      </c>
      <c r="F85" s="174" t="s">
        <v>861</v>
      </c>
      <c r="G85" s="175" t="s">
        <v>862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863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863</v>
      </c>
      <c r="BM85" s="183" t="s">
        <v>864</v>
      </c>
    </row>
    <row r="86" spans="1:65" s="2" customFormat="1" ht="11.25">
      <c r="A86" s="33"/>
      <c r="B86" s="34"/>
      <c r="C86" s="35"/>
      <c r="D86" s="185" t="s">
        <v>130</v>
      </c>
      <c r="E86" s="35"/>
      <c r="F86" s="186" t="s">
        <v>861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2" customFormat="1" ht="48.75">
      <c r="A87" s="33"/>
      <c r="B87" s="34"/>
      <c r="C87" s="35"/>
      <c r="D87" s="185" t="s">
        <v>348</v>
      </c>
      <c r="E87" s="35"/>
      <c r="F87" s="203" t="s">
        <v>865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348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123</v>
      </c>
      <c r="E88" s="173" t="s">
        <v>866</v>
      </c>
      <c r="F88" s="174" t="s">
        <v>867</v>
      </c>
      <c r="G88" s="175" t="s">
        <v>862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863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863</v>
      </c>
      <c r="BM88" s="183" t="s">
        <v>868</v>
      </c>
    </row>
    <row r="89" spans="1:65" s="2" customFormat="1" ht="11.25">
      <c r="A89" s="33"/>
      <c r="B89" s="34"/>
      <c r="C89" s="35"/>
      <c r="D89" s="185" t="s">
        <v>130</v>
      </c>
      <c r="E89" s="35"/>
      <c r="F89" s="186" t="s">
        <v>867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2" customFormat="1" ht="39">
      <c r="A90" s="33"/>
      <c r="B90" s="34"/>
      <c r="C90" s="35"/>
      <c r="D90" s="185" t="s">
        <v>348</v>
      </c>
      <c r="E90" s="35"/>
      <c r="F90" s="203" t="s">
        <v>869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348</v>
      </c>
      <c r="AU90" s="16" t="s">
        <v>82</v>
      </c>
    </row>
    <row r="91" spans="1:65" s="2" customFormat="1" ht="16.5" customHeight="1">
      <c r="A91" s="33"/>
      <c r="B91" s="34"/>
      <c r="C91" s="172" t="s">
        <v>143</v>
      </c>
      <c r="D91" s="172" t="s">
        <v>123</v>
      </c>
      <c r="E91" s="173" t="s">
        <v>870</v>
      </c>
      <c r="F91" s="174" t="s">
        <v>871</v>
      </c>
      <c r="G91" s="175" t="s">
        <v>862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863</v>
      </c>
      <c r="AT91" s="183" t="s">
        <v>123</v>
      </c>
      <c r="AU91" s="183" t="s">
        <v>82</v>
      </c>
      <c r="AY91" s="16" t="s">
        <v>121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863</v>
      </c>
      <c r="BM91" s="183" t="s">
        <v>872</v>
      </c>
    </row>
    <row r="92" spans="1:65" s="2" customFormat="1" ht="11.25">
      <c r="A92" s="33"/>
      <c r="B92" s="34"/>
      <c r="C92" s="35"/>
      <c r="D92" s="185" t="s">
        <v>130</v>
      </c>
      <c r="E92" s="35"/>
      <c r="F92" s="186" t="s">
        <v>871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130</v>
      </c>
      <c r="AU92" s="16" t="s">
        <v>82</v>
      </c>
    </row>
    <row r="93" spans="1:65" s="2" customFormat="1" ht="19.5">
      <c r="A93" s="33"/>
      <c r="B93" s="34"/>
      <c r="C93" s="35"/>
      <c r="D93" s="185" t="s">
        <v>348</v>
      </c>
      <c r="E93" s="35"/>
      <c r="F93" s="203" t="s">
        <v>873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348</v>
      </c>
      <c r="AU93" s="16" t="s">
        <v>82</v>
      </c>
    </row>
    <row r="94" spans="1:65" s="12" customFormat="1" ht="22.9" customHeight="1">
      <c r="B94" s="156"/>
      <c r="C94" s="157"/>
      <c r="D94" s="158" t="s">
        <v>70</v>
      </c>
      <c r="E94" s="170" t="s">
        <v>874</v>
      </c>
      <c r="F94" s="170" t="s">
        <v>875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SUM(P95:P117)</f>
        <v>0</v>
      </c>
      <c r="Q94" s="164"/>
      <c r="R94" s="165">
        <f>SUM(R95:R117)</f>
        <v>0</v>
      </c>
      <c r="S94" s="164"/>
      <c r="T94" s="166">
        <f>SUM(T95:T117)</f>
        <v>0</v>
      </c>
      <c r="AR94" s="167" t="s">
        <v>154</v>
      </c>
      <c r="AT94" s="168" t="s">
        <v>70</v>
      </c>
      <c r="AU94" s="168" t="s">
        <v>79</v>
      </c>
      <c r="AY94" s="167" t="s">
        <v>121</v>
      </c>
      <c r="BK94" s="169">
        <f>SUM(BK95:BK117)</f>
        <v>0</v>
      </c>
    </row>
    <row r="95" spans="1:65" s="2" customFormat="1" ht="24.2" customHeight="1">
      <c r="A95" s="33"/>
      <c r="B95" s="34"/>
      <c r="C95" s="172" t="s">
        <v>128</v>
      </c>
      <c r="D95" s="172" t="s">
        <v>123</v>
      </c>
      <c r="E95" s="173" t="s">
        <v>876</v>
      </c>
      <c r="F95" s="174" t="s">
        <v>877</v>
      </c>
      <c r="G95" s="175" t="s">
        <v>862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863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863</v>
      </c>
      <c r="BM95" s="183" t="s">
        <v>878</v>
      </c>
    </row>
    <row r="96" spans="1:65" s="2" customFormat="1" ht="19.5">
      <c r="A96" s="33"/>
      <c r="B96" s="34"/>
      <c r="C96" s="35"/>
      <c r="D96" s="185" t="s">
        <v>130</v>
      </c>
      <c r="E96" s="35"/>
      <c r="F96" s="186" t="s">
        <v>879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19.5">
      <c r="A97" s="33"/>
      <c r="B97" s="34"/>
      <c r="C97" s="35"/>
      <c r="D97" s="185" t="s">
        <v>348</v>
      </c>
      <c r="E97" s="35"/>
      <c r="F97" s="203" t="s">
        <v>880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348</v>
      </c>
      <c r="AU97" s="16" t="s">
        <v>82</v>
      </c>
    </row>
    <row r="98" spans="1:65" s="2" customFormat="1" ht="16.5" customHeight="1">
      <c r="A98" s="33"/>
      <c r="B98" s="34"/>
      <c r="C98" s="172" t="s">
        <v>154</v>
      </c>
      <c r="D98" s="172" t="s">
        <v>123</v>
      </c>
      <c r="E98" s="173" t="s">
        <v>881</v>
      </c>
      <c r="F98" s="174" t="s">
        <v>882</v>
      </c>
      <c r="G98" s="175" t="s">
        <v>862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863</v>
      </c>
      <c r="AT98" s="183" t="s">
        <v>123</v>
      </c>
      <c r="AU98" s="183" t="s">
        <v>82</v>
      </c>
      <c r="AY98" s="16" t="s">
        <v>121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863</v>
      </c>
      <c r="BM98" s="183" t="s">
        <v>883</v>
      </c>
    </row>
    <row r="99" spans="1:65" s="2" customFormat="1" ht="11.25">
      <c r="A99" s="33"/>
      <c r="B99" s="34"/>
      <c r="C99" s="35"/>
      <c r="D99" s="185" t="s">
        <v>130</v>
      </c>
      <c r="E99" s="35"/>
      <c r="F99" s="186" t="s">
        <v>884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130</v>
      </c>
      <c r="AU99" s="16" t="s">
        <v>82</v>
      </c>
    </row>
    <row r="100" spans="1:65" s="2" customFormat="1" ht="29.25">
      <c r="A100" s="33"/>
      <c r="B100" s="34"/>
      <c r="C100" s="35"/>
      <c r="D100" s="185" t="s">
        <v>348</v>
      </c>
      <c r="E100" s="35"/>
      <c r="F100" s="203" t="s">
        <v>885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348</v>
      </c>
      <c r="AU100" s="16" t="s">
        <v>82</v>
      </c>
    </row>
    <row r="101" spans="1:65" s="2" customFormat="1" ht="16.5" customHeight="1">
      <c r="A101" s="33"/>
      <c r="B101" s="34"/>
      <c r="C101" s="172" t="s">
        <v>159</v>
      </c>
      <c r="D101" s="172" t="s">
        <v>123</v>
      </c>
      <c r="E101" s="173" t="s">
        <v>886</v>
      </c>
      <c r="F101" s="174" t="s">
        <v>887</v>
      </c>
      <c r="G101" s="175" t="s">
        <v>862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863</v>
      </c>
      <c r="AT101" s="183" t="s">
        <v>123</v>
      </c>
      <c r="AU101" s="183" t="s">
        <v>82</v>
      </c>
      <c r="AY101" s="16" t="s">
        <v>121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863</v>
      </c>
      <c r="BM101" s="183" t="s">
        <v>888</v>
      </c>
    </row>
    <row r="102" spans="1:65" s="2" customFormat="1" ht="11.25">
      <c r="A102" s="33"/>
      <c r="B102" s="34"/>
      <c r="C102" s="35"/>
      <c r="D102" s="185" t="s">
        <v>130</v>
      </c>
      <c r="E102" s="35"/>
      <c r="F102" s="186" t="s">
        <v>887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130</v>
      </c>
      <c r="AU102" s="16" t="s">
        <v>82</v>
      </c>
    </row>
    <row r="103" spans="1:65" s="2" customFormat="1" ht="19.5">
      <c r="A103" s="33"/>
      <c r="B103" s="34"/>
      <c r="C103" s="35"/>
      <c r="D103" s="185" t="s">
        <v>348</v>
      </c>
      <c r="E103" s="35"/>
      <c r="F103" s="203" t="s">
        <v>889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348</v>
      </c>
      <c r="AU103" s="16" t="s">
        <v>82</v>
      </c>
    </row>
    <row r="104" spans="1:65" s="2" customFormat="1" ht="16.5" customHeight="1">
      <c r="A104" s="33"/>
      <c r="B104" s="34"/>
      <c r="C104" s="172" t="s">
        <v>165</v>
      </c>
      <c r="D104" s="172" t="s">
        <v>123</v>
      </c>
      <c r="E104" s="173" t="s">
        <v>890</v>
      </c>
      <c r="F104" s="174" t="s">
        <v>891</v>
      </c>
      <c r="G104" s="175" t="s">
        <v>862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863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863</v>
      </c>
      <c r="BM104" s="183" t="s">
        <v>892</v>
      </c>
    </row>
    <row r="105" spans="1:65" s="2" customFormat="1" ht="11.25">
      <c r="A105" s="33"/>
      <c r="B105" s="34"/>
      <c r="C105" s="35"/>
      <c r="D105" s="185" t="s">
        <v>130</v>
      </c>
      <c r="E105" s="35"/>
      <c r="F105" s="186" t="s">
        <v>891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16.5" customHeight="1">
      <c r="A106" s="33"/>
      <c r="B106" s="34"/>
      <c r="C106" s="172" t="s">
        <v>171</v>
      </c>
      <c r="D106" s="172" t="s">
        <v>123</v>
      </c>
      <c r="E106" s="173" t="s">
        <v>893</v>
      </c>
      <c r="F106" s="174" t="s">
        <v>894</v>
      </c>
      <c r="G106" s="175" t="s">
        <v>862</v>
      </c>
      <c r="H106" s="176">
        <v>1</v>
      </c>
      <c r="I106" s="177"/>
      <c r="J106" s="178">
        <f>ROUND(I106*H106,2)</f>
        <v>0</v>
      </c>
      <c r="K106" s="174" t="s">
        <v>19</v>
      </c>
      <c r="L106" s="38"/>
      <c r="M106" s="179" t="s">
        <v>19</v>
      </c>
      <c r="N106" s="180" t="s">
        <v>42</v>
      </c>
      <c r="O106" s="63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3" t="s">
        <v>863</v>
      </c>
      <c r="AT106" s="183" t="s">
        <v>123</v>
      </c>
      <c r="AU106" s="183" t="s">
        <v>82</v>
      </c>
      <c r="AY106" s="16" t="s">
        <v>121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79</v>
      </c>
      <c r="BK106" s="184">
        <f>ROUND(I106*H106,2)</f>
        <v>0</v>
      </c>
      <c r="BL106" s="16" t="s">
        <v>863</v>
      </c>
      <c r="BM106" s="183" t="s">
        <v>895</v>
      </c>
    </row>
    <row r="107" spans="1:65" s="2" customFormat="1" ht="11.25">
      <c r="A107" s="33"/>
      <c r="B107" s="34"/>
      <c r="C107" s="35"/>
      <c r="D107" s="185" t="s">
        <v>130</v>
      </c>
      <c r="E107" s="35"/>
      <c r="F107" s="186" t="s">
        <v>894</v>
      </c>
      <c r="G107" s="35"/>
      <c r="H107" s="35"/>
      <c r="I107" s="187"/>
      <c r="J107" s="35"/>
      <c r="K107" s="35"/>
      <c r="L107" s="38"/>
      <c r="M107" s="188"/>
      <c r="N107" s="189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130</v>
      </c>
      <c r="AU107" s="16" t="s">
        <v>82</v>
      </c>
    </row>
    <row r="108" spans="1:65" s="2" customFormat="1" ht="68.25">
      <c r="A108" s="33"/>
      <c r="B108" s="34"/>
      <c r="C108" s="35"/>
      <c r="D108" s="185" t="s">
        <v>348</v>
      </c>
      <c r="E108" s="35"/>
      <c r="F108" s="203" t="s">
        <v>896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348</v>
      </c>
      <c r="AU108" s="16" t="s">
        <v>82</v>
      </c>
    </row>
    <row r="109" spans="1:65" s="2" customFormat="1" ht="16.5" customHeight="1">
      <c r="A109" s="33"/>
      <c r="B109" s="34"/>
      <c r="C109" s="172" t="s">
        <v>177</v>
      </c>
      <c r="D109" s="172" t="s">
        <v>123</v>
      </c>
      <c r="E109" s="173" t="s">
        <v>897</v>
      </c>
      <c r="F109" s="174" t="s">
        <v>898</v>
      </c>
      <c r="G109" s="175" t="s">
        <v>728</v>
      </c>
      <c r="H109" s="176">
        <v>2</v>
      </c>
      <c r="I109" s="177"/>
      <c r="J109" s="178">
        <f>ROUND(I109*H109,2)</f>
        <v>0</v>
      </c>
      <c r="K109" s="174" t="s">
        <v>19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863</v>
      </c>
      <c r="AT109" s="183" t="s">
        <v>123</v>
      </c>
      <c r="AU109" s="183" t="s">
        <v>82</v>
      </c>
      <c r="AY109" s="16" t="s">
        <v>121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863</v>
      </c>
      <c r="BM109" s="183" t="s">
        <v>899</v>
      </c>
    </row>
    <row r="110" spans="1:65" s="2" customFormat="1" ht="11.25">
      <c r="A110" s="33"/>
      <c r="B110" s="34"/>
      <c r="C110" s="35"/>
      <c r="D110" s="185" t="s">
        <v>130</v>
      </c>
      <c r="E110" s="35"/>
      <c r="F110" s="186" t="s">
        <v>898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130</v>
      </c>
      <c r="AU110" s="16" t="s">
        <v>82</v>
      </c>
    </row>
    <row r="111" spans="1:65" s="2" customFormat="1" ht="39">
      <c r="A111" s="33"/>
      <c r="B111" s="34"/>
      <c r="C111" s="35"/>
      <c r="D111" s="185" t="s">
        <v>348</v>
      </c>
      <c r="E111" s="35"/>
      <c r="F111" s="203" t="s">
        <v>900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348</v>
      </c>
      <c r="AU111" s="16" t="s">
        <v>82</v>
      </c>
    </row>
    <row r="112" spans="1:65" s="2" customFormat="1" ht="16.5" customHeight="1">
      <c r="A112" s="33"/>
      <c r="B112" s="34"/>
      <c r="C112" s="172" t="s">
        <v>185</v>
      </c>
      <c r="D112" s="172" t="s">
        <v>123</v>
      </c>
      <c r="E112" s="173" t="s">
        <v>901</v>
      </c>
      <c r="F112" s="174" t="s">
        <v>902</v>
      </c>
      <c r="G112" s="175" t="s">
        <v>862</v>
      </c>
      <c r="H112" s="176">
        <v>1</v>
      </c>
      <c r="I112" s="177"/>
      <c r="J112" s="178">
        <f>ROUND(I112*H112,2)</f>
        <v>0</v>
      </c>
      <c r="K112" s="174" t="s">
        <v>19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863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863</v>
      </c>
      <c r="BM112" s="183" t="s">
        <v>903</v>
      </c>
    </row>
    <row r="113" spans="1:65" s="2" customFormat="1" ht="11.25">
      <c r="A113" s="33"/>
      <c r="B113" s="34"/>
      <c r="C113" s="35"/>
      <c r="D113" s="185" t="s">
        <v>130</v>
      </c>
      <c r="E113" s="35"/>
      <c r="F113" s="186" t="s">
        <v>902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9.5">
      <c r="A114" s="33"/>
      <c r="B114" s="34"/>
      <c r="C114" s="35"/>
      <c r="D114" s="185" t="s">
        <v>348</v>
      </c>
      <c r="E114" s="35"/>
      <c r="F114" s="203" t="s">
        <v>904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348</v>
      </c>
      <c r="AU114" s="16" t="s">
        <v>82</v>
      </c>
    </row>
    <row r="115" spans="1:65" s="2" customFormat="1" ht="16.5" customHeight="1">
      <c r="A115" s="33"/>
      <c r="B115" s="34"/>
      <c r="C115" s="172" t="s">
        <v>195</v>
      </c>
      <c r="D115" s="172" t="s">
        <v>123</v>
      </c>
      <c r="E115" s="173" t="s">
        <v>905</v>
      </c>
      <c r="F115" s="174" t="s">
        <v>906</v>
      </c>
      <c r="G115" s="175" t="s">
        <v>862</v>
      </c>
      <c r="H115" s="176">
        <v>1</v>
      </c>
      <c r="I115" s="177"/>
      <c r="J115" s="178">
        <f>ROUND(I115*H115,2)</f>
        <v>0</v>
      </c>
      <c r="K115" s="174" t="s">
        <v>19</v>
      </c>
      <c r="L115" s="38"/>
      <c r="M115" s="179" t="s">
        <v>19</v>
      </c>
      <c r="N115" s="180" t="s">
        <v>42</v>
      </c>
      <c r="O115" s="63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863</v>
      </c>
      <c r="AT115" s="183" t="s">
        <v>123</v>
      </c>
      <c r="AU115" s="183" t="s">
        <v>82</v>
      </c>
      <c r="AY115" s="16" t="s">
        <v>121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863</v>
      </c>
      <c r="BM115" s="183" t="s">
        <v>907</v>
      </c>
    </row>
    <row r="116" spans="1:65" s="2" customFormat="1" ht="11.25">
      <c r="A116" s="33"/>
      <c r="B116" s="34"/>
      <c r="C116" s="35"/>
      <c r="D116" s="185" t="s">
        <v>130</v>
      </c>
      <c r="E116" s="35"/>
      <c r="F116" s="186" t="s">
        <v>906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130</v>
      </c>
      <c r="AU116" s="16" t="s">
        <v>82</v>
      </c>
    </row>
    <row r="117" spans="1:65" s="2" customFormat="1" ht="39">
      <c r="A117" s="33"/>
      <c r="B117" s="34"/>
      <c r="C117" s="35"/>
      <c r="D117" s="185" t="s">
        <v>348</v>
      </c>
      <c r="E117" s="35"/>
      <c r="F117" s="203" t="s">
        <v>908</v>
      </c>
      <c r="G117" s="35"/>
      <c r="H117" s="35"/>
      <c r="I117" s="187"/>
      <c r="J117" s="35"/>
      <c r="K117" s="35"/>
      <c r="L117" s="38"/>
      <c r="M117" s="214"/>
      <c r="N117" s="215"/>
      <c r="O117" s="216"/>
      <c r="P117" s="216"/>
      <c r="Q117" s="216"/>
      <c r="R117" s="216"/>
      <c r="S117" s="216"/>
      <c r="T117" s="217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348</v>
      </c>
      <c r="AU117" s="16" t="s">
        <v>82</v>
      </c>
    </row>
    <row r="118" spans="1:65" s="2" customFormat="1" ht="6.95" customHeight="1">
      <c r="A118" s="33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8"/>
      <c r="M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</sheetData>
  <sheetProtection algorithmName="SHA-512" hashValue="cAqf7xKgTPOeUYUnvvGLBYu9c4DWYzmNGSKoa3FxP/B4m2rNZD/mhcIf75iZCyqi4Tw62oJemRCNQVIp8G2a3g==" saltValue="Yyw0gB3wJr14Dt7vcLwGMn/2A5ODyOhtVW2xyZfDF99U8vWpyCRCp6hO0wrL4tKE9sbjQ7lj6OsTSbmLwdyVuw==" spinCount="100000" sheet="1" objects="1" scenarios="1" formatColumns="0" formatRows="0" autoFilter="0"/>
  <autoFilter ref="C81:K11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909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910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911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912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913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914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915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916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917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918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919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920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921</v>
      </c>
      <c r="F19" s="354" t="s">
        <v>922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923</v>
      </c>
      <c r="F20" s="354" t="s">
        <v>924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83</v>
      </c>
      <c r="F21" s="354" t="s">
        <v>84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925</v>
      </c>
      <c r="F22" s="354" t="s">
        <v>926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927</v>
      </c>
      <c r="F23" s="354" t="s">
        <v>928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929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930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931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932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933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934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935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936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937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107</v>
      </c>
      <c r="F36" s="227"/>
      <c r="G36" s="354" t="s">
        <v>938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939</v>
      </c>
      <c r="F37" s="227"/>
      <c r="G37" s="354" t="s">
        <v>940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941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942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108</v>
      </c>
      <c r="F40" s="227"/>
      <c r="G40" s="354" t="s">
        <v>943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109</v>
      </c>
      <c r="F41" s="227"/>
      <c r="G41" s="354" t="s">
        <v>944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945</v>
      </c>
      <c r="F42" s="227"/>
      <c r="G42" s="354" t="s">
        <v>946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947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948</v>
      </c>
      <c r="F44" s="227"/>
      <c r="G44" s="354" t="s">
        <v>949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111</v>
      </c>
      <c r="F45" s="227"/>
      <c r="G45" s="354" t="s">
        <v>950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951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952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953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954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955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956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957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958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959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960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961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962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963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964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965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966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967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968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969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970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971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972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973</v>
      </c>
      <c r="D76" s="243"/>
      <c r="E76" s="243"/>
      <c r="F76" s="243" t="s">
        <v>974</v>
      </c>
      <c r="G76" s="244"/>
      <c r="H76" s="243" t="s">
        <v>53</v>
      </c>
      <c r="I76" s="243" t="s">
        <v>56</v>
      </c>
      <c r="J76" s="243" t="s">
        <v>975</v>
      </c>
      <c r="K76" s="242"/>
    </row>
    <row r="77" spans="2:11" s="1" customFormat="1" ht="17.25" customHeight="1">
      <c r="B77" s="241"/>
      <c r="C77" s="245" t="s">
        <v>976</v>
      </c>
      <c r="D77" s="245"/>
      <c r="E77" s="245"/>
      <c r="F77" s="246" t="s">
        <v>977</v>
      </c>
      <c r="G77" s="247"/>
      <c r="H77" s="245"/>
      <c r="I77" s="245"/>
      <c r="J77" s="245" t="s">
        <v>978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979</v>
      </c>
      <c r="G79" s="252"/>
      <c r="H79" s="230" t="s">
        <v>980</v>
      </c>
      <c r="I79" s="230" t="s">
        <v>981</v>
      </c>
      <c r="J79" s="230">
        <v>20</v>
      </c>
      <c r="K79" s="242"/>
    </row>
    <row r="80" spans="2:11" s="1" customFormat="1" ht="15" customHeight="1">
      <c r="B80" s="241"/>
      <c r="C80" s="230" t="s">
        <v>982</v>
      </c>
      <c r="D80" s="230"/>
      <c r="E80" s="230"/>
      <c r="F80" s="251" t="s">
        <v>979</v>
      </c>
      <c r="G80" s="252"/>
      <c r="H80" s="230" t="s">
        <v>983</v>
      </c>
      <c r="I80" s="230" t="s">
        <v>981</v>
      </c>
      <c r="J80" s="230">
        <v>120</v>
      </c>
      <c r="K80" s="242"/>
    </row>
    <row r="81" spans="2:11" s="1" customFormat="1" ht="15" customHeight="1">
      <c r="B81" s="253"/>
      <c r="C81" s="230" t="s">
        <v>984</v>
      </c>
      <c r="D81" s="230"/>
      <c r="E81" s="230"/>
      <c r="F81" s="251" t="s">
        <v>985</v>
      </c>
      <c r="G81" s="252"/>
      <c r="H81" s="230" t="s">
        <v>986</v>
      </c>
      <c r="I81" s="230" t="s">
        <v>981</v>
      </c>
      <c r="J81" s="230">
        <v>50</v>
      </c>
      <c r="K81" s="242"/>
    </row>
    <row r="82" spans="2:11" s="1" customFormat="1" ht="15" customHeight="1">
      <c r="B82" s="253"/>
      <c r="C82" s="230" t="s">
        <v>987</v>
      </c>
      <c r="D82" s="230"/>
      <c r="E82" s="230"/>
      <c r="F82" s="251" t="s">
        <v>979</v>
      </c>
      <c r="G82" s="252"/>
      <c r="H82" s="230" t="s">
        <v>988</v>
      </c>
      <c r="I82" s="230" t="s">
        <v>989</v>
      </c>
      <c r="J82" s="230"/>
      <c r="K82" s="242"/>
    </row>
    <row r="83" spans="2:11" s="1" customFormat="1" ht="15" customHeight="1">
      <c r="B83" s="253"/>
      <c r="C83" s="254" t="s">
        <v>990</v>
      </c>
      <c r="D83" s="254"/>
      <c r="E83" s="254"/>
      <c r="F83" s="255" t="s">
        <v>985</v>
      </c>
      <c r="G83" s="254"/>
      <c r="H83" s="254" t="s">
        <v>991</v>
      </c>
      <c r="I83" s="254" t="s">
        <v>981</v>
      </c>
      <c r="J83" s="254">
        <v>15</v>
      </c>
      <c r="K83" s="242"/>
    </row>
    <row r="84" spans="2:11" s="1" customFormat="1" ht="15" customHeight="1">
      <c r="B84" s="253"/>
      <c r="C84" s="254" t="s">
        <v>992</v>
      </c>
      <c r="D84" s="254"/>
      <c r="E84" s="254"/>
      <c r="F84" s="255" t="s">
        <v>985</v>
      </c>
      <c r="G84" s="254"/>
      <c r="H84" s="254" t="s">
        <v>993</v>
      </c>
      <c r="I84" s="254" t="s">
        <v>981</v>
      </c>
      <c r="J84" s="254">
        <v>15</v>
      </c>
      <c r="K84" s="242"/>
    </row>
    <row r="85" spans="2:11" s="1" customFormat="1" ht="15" customHeight="1">
      <c r="B85" s="253"/>
      <c r="C85" s="254" t="s">
        <v>994</v>
      </c>
      <c r="D85" s="254"/>
      <c r="E85" s="254"/>
      <c r="F85" s="255" t="s">
        <v>985</v>
      </c>
      <c r="G85" s="254"/>
      <c r="H85" s="254" t="s">
        <v>995</v>
      </c>
      <c r="I85" s="254" t="s">
        <v>981</v>
      </c>
      <c r="J85" s="254">
        <v>20</v>
      </c>
      <c r="K85" s="242"/>
    </row>
    <row r="86" spans="2:11" s="1" customFormat="1" ht="15" customHeight="1">
      <c r="B86" s="253"/>
      <c r="C86" s="254" t="s">
        <v>996</v>
      </c>
      <c r="D86" s="254"/>
      <c r="E86" s="254"/>
      <c r="F86" s="255" t="s">
        <v>985</v>
      </c>
      <c r="G86" s="254"/>
      <c r="H86" s="254" t="s">
        <v>997</v>
      </c>
      <c r="I86" s="254" t="s">
        <v>981</v>
      </c>
      <c r="J86" s="254">
        <v>20</v>
      </c>
      <c r="K86" s="242"/>
    </row>
    <row r="87" spans="2:11" s="1" customFormat="1" ht="15" customHeight="1">
      <c r="B87" s="253"/>
      <c r="C87" s="230" t="s">
        <v>998</v>
      </c>
      <c r="D87" s="230"/>
      <c r="E87" s="230"/>
      <c r="F87" s="251" t="s">
        <v>985</v>
      </c>
      <c r="G87" s="252"/>
      <c r="H87" s="230" t="s">
        <v>999</v>
      </c>
      <c r="I87" s="230" t="s">
        <v>981</v>
      </c>
      <c r="J87" s="230">
        <v>50</v>
      </c>
      <c r="K87" s="242"/>
    </row>
    <row r="88" spans="2:11" s="1" customFormat="1" ht="15" customHeight="1">
      <c r="B88" s="253"/>
      <c r="C88" s="230" t="s">
        <v>1000</v>
      </c>
      <c r="D88" s="230"/>
      <c r="E88" s="230"/>
      <c r="F88" s="251" t="s">
        <v>985</v>
      </c>
      <c r="G88" s="252"/>
      <c r="H88" s="230" t="s">
        <v>1001</v>
      </c>
      <c r="I88" s="230" t="s">
        <v>981</v>
      </c>
      <c r="J88" s="230">
        <v>20</v>
      </c>
      <c r="K88" s="242"/>
    </row>
    <row r="89" spans="2:11" s="1" customFormat="1" ht="15" customHeight="1">
      <c r="B89" s="253"/>
      <c r="C89" s="230" t="s">
        <v>1002</v>
      </c>
      <c r="D89" s="230"/>
      <c r="E89" s="230"/>
      <c r="F89" s="251" t="s">
        <v>985</v>
      </c>
      <c r="G89" s="252"/>
      <c r="H89" s="230" t="s">
        <v>1003</v>
      </c>
      <c r="I89" s="230" t="s">
        <v>981</v>
      </c>
      <c r="J89" s="230">
        <v>20</v>
      </c>
      <c r="K89" s="242"/>
    </row>
    <row r="90" spans="2:11" s="1" customFormat="1" ht="15" customHeight="1">
      <c r="B90" s="253"/>
      <c r="C90" s="230" t="s">
        <v>1004</v>
      </c>
      <c r="D90" s="230"/>
      <c r="E90" s="230"/>
      <c r="F90" s="251" t="s">
        <v>985</v>
      </c>
      <c r="G90" s="252"/>
      <c r="H90" s="230" t="s">
        <v>1005</v>
      </c>
      <c r="I90" s="230" t="s">
        <v>981</v>
      </c>
      <c r="J90" s="230">
        <v>50</v>
      </c>
      <c r="K90" s="242"/>
    </row>
    <row r="91" spans="2:11" s="1" customFormat="1" ht="15" customHeight="1">
      <c r="B91" s="253"/>
      <c r="C91" s="230" t="s">
        <v>1006</v>
      </c>
      <c r="D91" s="230"/>
      <c r="E91" s="230"/>
      <c r="F91" s="251" t="s">
        <v>985</v>
      </c>
      <c r="G91" s="252"/>
      <c r="H91" s="230" t="s">
        <v>1006</v>
      </c>
      <c r="I91" s="230" t="s">
        <v>981</v>
      </c>
      <c r="J91" s="230">
        <v>50</v>
      </c>
      <c r="K91" s="242"/>
    </row>
    <row r="92" spans="2:11" s="1" customFormat="1" ht="15" customHeight="1">
      <c r="B92" s="253"/>
      <c r="C92" s="230" t="s">
        <v>1007</v>
      </c>
      <c r="D92" s="230"/>
      <c r="E92" s="230"/>
      <c r="F92" s="251" t="s">
        <v>985</v>
      </c>
      <c r="G92" s="252"/>
      <c r="H92" s="230" t="s">
        <v>1008</v>
      </c>
      <c r="I92" s="230" t="s">
        <v>981</v>
      </c>
      <c r="J92" s="230">
        <v>255</v>
      </c>
      <c r="K92" s="242"/>
    </row>
    <row r="93" spans="2:11" s="1" customFormat="1" ht="15" customHeight="1">
      <c r="B93" s="253"/>
      <c r="C93" s="230" t="s">
        <v>1009</v>
      </c>
      <c r="D93" s="230"/>
      <c r="E93" s="230"/>
      <c r="F93" s="251" t="s">
        <v>979</v>
      </c>
      <c r="G93" s="252"/>
      <c r="H93" s="230" t="s">
        <v>1010</v>
      </c>
      <c r="I93" s="230" t="s">
        <v>1011</v>
      </c>
      <c r="J93" s="230"/>
      <c r="K93" s="242"/>
    </row>
    <row r="94" spans="2:11" s="1" customFormat="1" ht="15" customHeight="1">
      <c r="B94" s="253"/>
      <c r="C94" s="230" t="s">
        <v>1012</v>
      </c>
      <c r="D94" s="230"/>
      <c r="E94" s="230"/>
      <c r="F94" s="251" t="s">
        <v>979</v>
      </c>
      <c r="G94" s="252"/>
      <c r="H94" s="230" t="s">
        <v>1013</v>
      </c>
      <c r="I94" s="230" t="s">
        <v>1014</v>
      </c>
      <c r="J94" s="230"/>
      <c r="K94" s="242"/>
    </row>
    <row r="95" spans="2:11" s="1" customFormat="1" ht="15" customHeight="1">
      <c r="B95" s="253"/>
      <c r="C95" s="230" t="s">
        <v>1015</v>
      </c>
      <c r="D95" s="230"/>
      <c r="E95" s="230"/>
      <c r="F95" s="251" t="s">
        <v>979</v>
      </c>
      <c r="G95" s="252"/>
      <c r="H95" s="230" t="s">
        <v>1015</v>
      </c>
      <c r="I95" s="230" t="s">
        <v>1014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979</v>
      </c>
      <c r="G96" s="252"/>
      <c r="H96" s="230" t="s">
        <v>1016</v>
      </c>
      <c r="I96" s="230" t="s">
        <v>1014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979</v>
      </c>
      <c r="G97" s="252"/>
      <c r="H97" s="230" t="s">
        <v>1017</v>
      </c>
      <c r="I97" s="230" t="s">
        <v>1014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1018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973</v>
      </c>
      <c r="D103" s="243"/>
      <c r="E103" s="243"/>
      <c r="F103" s="243" t="s">
        <v>974</v>
      </c>
      <c r="G103" s="244"/>
      <c r="H103" s="243" t="s">
        <v>53</v>
      </c>
      <c r="I103" s="243" t="s">
        <v>56</v>
      </c>
      <c r="J103" s="243" t="s">
        <v>975</v>
      </c>
      <c r="K103" s="242"/>
    </row>
    <row r="104" spans="2:11" s="1" customFormat="1" ht="17.25" customHeight="1">
      <c r="B104" s="241"/>
      <c r="C104" s="245" t="s">
        <v>976</v>
      </c>
      <c r="D104" s="245"/>
      <c r="E104" s="245"/>
      <c r="F104" s="246" t="s">
        <v>977</v>
      </c>
      <c r="G104" s="247"/>
      <c r="H104" s="245"/>
      <c r="I104" s="245"/>
      <c r="J104" s="245" t="s">
        <v>978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979</v>
      </c>
      <c r="G106" s="230"/>
      <c r="H106" s="230" t="s">
        <v>1019</v>
      </c>
      <c r="I106" s="230" t="s">
        <v>981</v>
      </c>
      <c r="J106" s="230">
        <v>20</v>
      </c>
      <c r="K106" s="242"/>
    </row>
    <row r="107" spans="2:11" s="1" customFormat="1" ht="15" customHeight="1">
      <c r="B107" s="241"/>
      <c r="C107" s="230" t="s">
        <v>982</v>
      </c>
      <c r="D107" s="230"/>
      <c r="E107" s="230"/>
      <c r="F107" s="251" t="s">
        <v>979</v>
      </c>
      <c r="G107" s="230"/>
      <c r="H107" s="230" t="s">
        <v>1019</v>
      </c>
      <c r="I107" s="230" t="s">
        <v>981</v>
      </c>
      <c r="J107" s="230">
        <v>120</v>
      </c>
      <c r="K107" s="242"/>
    </row>
    <row r="108" spans="2:11" s="1" customFormat="1" ht="15" customHeight="1">
      <c r="B108" s="253"/>
      <c r="C108" s="230" t="s">
        <v>984</v>
      </c>
      <c r="D108" s="230"/>
      <c r="E108" s="230"/>
      <c r="F108" s="251" t="s">
        <v>985</v>
      </c>
      <c r="G108" s="230"/>
      <c r="H108" s="230" t="s">
        <v>1019</v>
      </c>
      <c r="I108" s="230" t="s">
        <v>981</v>
      </c>
      <c r="J108" s="230">
        <v>50</v>
      </c>
      <c r="K108" s="242"/>
    </row>
    <row r="109" spans="2:11" s="1" customFormat="1" ht="15" customHeight="1">
      <c r="B109" s="253"/>
      <c r="C109" s="230" t="s">
        <v>987</v>
      </c>
      <c r="D109" s="230"/>
      <c r="E109" s="230"/>
      <c r="F109" s="251" t="s">
        <v>979</v>
      </c>
      <c r="G109" s="230"/>
      <c r="H109" s="230" t="s">
        <v>1019</v>
      </c>
      <c r="I109" s="230" t="s">
        <v>989</v>
      </c>
      <c r="J109" s="230"/>
      <c r="K109" s="242"/>
    </row>
    <row r="110" spans="2:11" s="1" customFormat="1" ht="15" customHeight="1">
      <c r="B110" s="253"/>
      <c r="C110" s="230" t="s">
        <v>998</v>
      </c>
      <c r="D110" s="230"/>
      <c r="E110" s="230"/>
      <c r="F110" s="251" t="s">
        <v>985</v>
      </c>
      <c r="G110" s="230"/>
      <c r="H110" s="230" t="s">
        <v>1019</v>
      </c>
      <c r="I110" s="230" t="s">
        <v>981</v>
      </c>
      <c r="J110" s="230">
        <v>50</v>
      </c>
      <c r="K110" s="242"/>
    </row>
    <row r="111" spans="2:11" s="1" customFormat="1" ht="15" customHeight="1">
      <c r="B111" s="253"/>
      <c r="C111" s="230" t="s">
        <v>1006</v>
      </c>
      <c r="D111" s="230"/>
      <c r="E111" s="230"/>
      <c r="F111" s="251" t="s">
        <v>985</v>
      </c>
      <c r="G111" s="230"/>
      <c r="H111" s="230" t="s">
        <v>1019</v>
      </c>
      <c r="I111" s="230" t="s">
        <v>981</v>
      </c>
      <c r="J111" s="230">
        <v>50</v>
      </c>
      <c r="K111" s="242"/>
    </row>
    <row r="112" spans="2:11" s="1" customFormat="1" ht="15" customHeight="1">
      <c r="B112" s="253"/>
      <c r="C112" s="230" t="s">
        <v>1004</v>
      </c>
      <c r="D112" s="230"/>
      <c r="E112" s="230"/>
      <c r="F112" s="251" t="s">
        <v>985</v>
      </c>
      <c r="G112" s="230"/>
      <c r="H112" s="230" t="s">
        <v>1019</v>
      </c>
      <c r="I112" s="230" t="s">
        <v>981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979</v>
      </c>
      <c r="G113" s="230"/>
      <c r="H113" s="230" t="s">
        <v>1020</v>
      </c>
      <c r="I113" s="230" t="s">
        <v>981</v>
      </c>
      <c r="J113" s="230">
        <v>20</v>
      </c>
      <c r="K113" s="242"/>
    </row>
    <row r="114" spans="2:11" s="1" customFormat="1" ht="15" customHeight="1">
      <c r="B114" s="253"/>
      <c r="C114" s="230" t="s">
        <v>1021</v>
      </c>
      <c r="D114" s="230"/>
      <c r="E114" s="230"/>
      <c r="F114" s="251" t="s">
        <v>979</v>
      </c>
      <c r="G114" s="230"/>
      <c r="H114" s="230" t="s">
        <v>1022</v>
      </c>
      <c r="I114" s="230" t="s">
        <v>981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979</v>
      </c>
      <c r="G115" s="230"/>
      <c r="H115" s="230" t="s">
        <v>1023</v>
      </c>
      <c r="I115" s="230" t="s">
        <v>1014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979</v>
      </c>
      <c r="G116" s="230"/>
      <c r="H116" s="230" t="s">
        <v>1024</v>
      </c>
      <c r="I116" s="230" t="s">
        <v>1014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979</v>
      </c>
      <c r="G117" s="230"/>
      <c r="H117" s="230" t="s">
        <v>1025</v>
      </c>
      <c r="I117" s="230" t="s">
        <v>1026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1027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973</v>
      </c>
      <c r="D123" s="243"/>
      <c r="E123" s="243"/>
      <c r="F123" s="243" t="s">
        <v>974</v>
      </c>
      <c r="G123" s="244"/>
      <c r="H123" s="243" t="s">
        <v>53</v>
      </c>
      <c r="I123" s="243" t="s">
        <v>56</v>
      </c>
      <c r="J123" s="243" t="s">
        <v>975</v>
      </c>
      <c r="K123" s="272"/>
    </row>
    <row r="124" spans="2:11" s="1" customFormat="1" ht="17.25" customHeight="1">
      <c r="B124" s="271"/>
      <c r="C124" s="245" t="s">
        <v>976</v>
      </c>
      <c r="D124" s="245"/>
      <c r="E124" s="245"/>
      <c r="F124" s="246" t="s">
        <v>977</v>
      </c>
      <c r="G124" s="247"/>
      <c r="H124" s="245"/>
      <c r="I124" s="245"/>
      <c r="J124" s="245" t="s">
        <v>978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982</v>
      </c>
      <c r="D126" s="250"/>
      <c r="E126" s="250"/>
      <c r="F126" s="251" t="s">
        <v>979</v>
      </c>
      <c r="G126" s="230"/>
      <c r="H126" s="230" t="s">
        <v>1019</v>
      </c>
      <c r="I126" s="230" t="s">
        <v>981</v>
      </c>
      <c r="J126" s="230">
        <v>120</v>
      </c>
      <c r="K126" s="276"/>
    </row>
    <row r="127" spans="2:11" s="1" customFormat="1" ht="15" customHeight="1">
      <c r="B127" s="273"/>
      <c r="C127" s="230" t="s">
        <v>1028</v>
      </c>
      <c r="D127" s="230"/>
      <c r="E127" s="230"/>
      <c r="F127" s="251" t="s">
        <v>979</v>
      </c>
      <c r="G127" s="230"/>
      <c r="H127" s="230" t="s">
        <v>1029</v>
      </c>
      <c r="I127" s="230" t="s">
        <v>981</v>
      </c>
      <c r="J127" s="230" t="s">
        <v>1030</v>
      </c>
      <c r="K127" s="276"/>
    </row>
    <row r="128" spans="2:11" s="1" customFormat="1" ht="15" customHeight="1">
      <c r="B128" s="273"/>
      <c r="C128" s="230" t="s">
        <v>927</v>
      </c>
      <c r="D128" s="230"/>
      <c r="E128" s="230"/>
      <c r="F128" s="251" t="s">
        <v>979</v>
      </c>
      <c r="G128" s="230"/>
      <c r="H128" s="230" t="s">
        <v>1031</v>
      </c>
      <c r="I128" s="230" t="s">
        <v>981</v>
      </c>
      <c r="J128" s="230" t="s">
        <v>1030</v>
      </c>
      <c r="K128" s="276"/>
    </row>
    <row r="129" spans="2:11" s="1" customFormat="1" ht="15" customHeight="1">
      <c r="B129" s="273"/>
      <c r="C129" s="230" t="s">
        <v>990</v>
      </c>
      <c r="D129" s="230"/>
      <c r="E129" s="230"/>
      <c r="F129" s="251" t="s">
        <v>985</v>
      </c>
      <c r="G129" s="230"/>
      <c r="H129" s="230" t="s">
        <v>991</v>
      </c>
      <c r="I129" s="230" t="s">
        <v>981</v>
      </c>
      <c r="J129" s="230">
        <v>15</v>
      </c>
      <c r="K129" s="276"/>
    </row>
    <row r="130" spans="2:11" s="1" customFormat="1" ht="15" customHeight="1">
      <c r="B130" s="273"/>
      <c r="C130" s="254" t="s">
        <v>992</v>
      </c>
      <c r="D130" s="254"/>
      <c r="E130" s="254"/>
      <c r="F130" s="255" t="s">
        <v>985</v>
      </c>
      <c r="G130" s="254"/>
      <c r="H130" s="254" t="s">
        <v>993</v>
      </c>
      <c r="I130" s="254" t="s">
        <v>981</v>
      </c>
      <c r="J130" s="254">
        <v>15</v>
      </c>
      <c r="K130" s="276"/>
    </row>
    <row r="131" spans="2:11" s="1" customFormat="1" ht="15" customHeight="1">
      <c r="B131" s="273"/>
      <c r="C131" s="254" t="s">
        <v>994</v>
      </c>
      <c r="D131" s="254"/>
      <c r="E131" s="254"/>
      <c r="F131" s="255" t="s">
        <v>985</v>
      </c>
      <c r="G131" s="254"/>
      <c r="H131" s="254" t="s">
        <v>995</v>
      </c>
      <c r="I131" s="254" t="s">
        <v>981</v>
      </c>
      <c r="J131" s="254">
        <v>20</v>
      </c>
      <c r="K131" s="276"/>
    </row>
    <row r="132" spans="2:11" s="1" customFormat="1" ht="15" customHeight="1">
      <c r="B132" s="273"/>
      <c r="C132" s="254" t="s">
        <v>996</v>
      </c>
      <c r="D132" s="254"/>
      <c r="E132" s="254"/>
      <c r="F132" s="255" t="s">
        <v>985</v>
      </c>
      <c r="G132" s="254"/>
      <c r="H132" s="254" t="s">
        <v>997</v>
      </c>
      <c r="I132" s="254" t="s">
        <v>981</v>
      </c>
      <c r="J132" s="254">
        <v>20</v>
      </c>
      <c r="K132" s="276"/>
    </row>
    <row r="133" spans="2:11" s="1" customFormat="1" ht="15" customHeight="1">
      <c r="B133" s="273"/>
      <c r="C133" s="230" t="s">
        <v>984</v>
      </c>
      <c r="D133" s="230"/>
      <c r="E133" s="230"/>
      <c r="F133" s="251" t="s">
        <v>985</v>
      </c>
      <c r="G133" s="230"/>
      <c r="H133" s="230" t="s">
        <v>1019</v>
      </c>
      <c r="I133" s="230" t="s">
        <v>981</v>
      </c>
      <c r="J133" s="230">
        <v>50</v>
      </c>
      <c r="K133" s="276"/>
    </row>
    <row r="134" spans="2:11" s="1" customFormat="1" ht="15" customHeight="1">
      <c r="B134" s="273"/>
      <c r="C134" s="230" t="s">
        <v>998</v>
      </c>
      <c r="D134" s="230"/>
      <c r="E134" s="230"/>
      <c r="F134" s="251" t="s">
        <v>985</v>
      </c>
      <c r="G134" s="230"/>
      <c r="H134" s="230" t="s">
        <v>1019</v>
      </c>
      <c r="I134" s="230" t="s">
        <v>981</v>
      </c>
      <c r="J134" s="230">
        <v>50</v>
      </c>
      <c r="K134" s="276"/>
    </row>
    <row r="135" spans="2:11" s="1" customFormat="1" ht="15" customHeight="1">
      <c r="B135" s="273"/>
      <c r="C135" s="230" t="s">
        <v>1004</v>
      </c>
      <c r="D135" s="230"/>
      <c r="E135" s="230"/>
      <c r="F135" s="251" t="s">
        <v>985</v>
      </c>
      <c r="G135" s="230"/>
      <c r="H135" s="230" t="s">
        <v>1019</v>
      </c>
      <c r="I135" s="230" t="s">
        <v>981</v>
      </c>
      <c r="J135" s="230">
        <v>50</v>
      </c>
      <c r="K135" s="276"/>
    </row>
    <row r="136" spans="2:11" s="1" customFormat="1" ht="15" customHeight="1">
      <c r="B136" s="273"/>
      <c r="C136" s="230" t="s">
        <v>1006</v>
      </c>
      <c r="D136" s="230"/>
      <c r="E136" s="230"/>
      <c r="F136" s="251" t="s">
        <v>985</v>
      </c>
      <c r="G136" s="230"/>
      <c r="H136" s="230" t="s">
        <v>1019</v>
      </c>
      <c r="I136" s="230" t="s">
        <v>981</v>
      </c>
      <c r="J136" s="230">
        <v>50</v>
      </c>
      <c r="K136" s="276"/>
    </row>
    <row r="137" spans="2:11" s="1" customFormat="1" ht="15" customHeight="1">
      <c r="B137" s="273"/>
      <c r="C137" s="230" t="s">
        <v>1007</v>
      </c>
      <c r="D137" s="230"/>
      <c r="E137" s="230"/>
      <c r="F137" s="251" t="s">
        <v>985</v>
      </c>
      <c r="G137" s="230"/>
      <c r="H137" s="230" t="s">
        <v>1032</v>
      </c>
      <c r="I137" s="230" t="s">
        <v>981</v>
      </c>
      <c r="J137" s="230">
        <v>255</v>
      </c>
      <c r="K137" s="276"/>
    </row>
    <row r="138" spans="2:11" s="1" customFormat="1" ht="15" customHeight="1">
      <c r="B138" s="273"/>
      <c r="C138" s="230" t="s">
        <v>1009</v>
      </c>
      <c r="D138" s="230"/>
      <c r="E138" s="230"/>
      <c r="F138" s="251" t="s">
        <v>979</v>
      </c>
      <c r="G138" s="230"/>
      <c r="H138" s="230" t="s">
        <v>1033</v>
      </c>
      <c r="I138" s="230" t="s">
        <v>1011</v>
      </c>
      <c r="J138" s="230"/>
      <c r="K138" s="276"/>
    </row>
    <row r="139" spans="2:11" s="1" customFormat="1" ht="15" customHeight="1">
      <c r="B139" s="273"/>
      <c r="C139" s="230" t="s">
        <v>1012</v>
      </c>
      <c r="D139" s="230"/>
      <c r="E139" s="230"/>
      <c r="F139" s="251" t="s">
        <v>979</v>
      </c>
      <c r="G139" s="230"/>
      <c r="H139" s="230" t="s">
        <v>1034</v>
      </c>
      <c r="I139" s="230" t="s">
        <v>1014</v>
      </c>
      <c r="J139" s="230"/>
      <c r="K139" s="276"/>
    </row>
    <row r="140" spans="2:11" s="1" customFormat="1" ht="15" customHeight="1">
      <c r="B140" s="273"/>
      <c r="C140" s="230" t="s">
        <v>1015</v>
      </c>
      <c r="D140" s="230"/>
      <c r="E140" s="230"/>
      <c r="F140" s="251" t="s">
        <v>979</v>
      </c>
      <c r="G140" s="230"/>
      <c r="H140" s="230" t="s">
        <v>1015</v>
      </c>
      <c r="I140" s="230" t="s">
        <v>1014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979</v>
      </c>
      <c r="G141" s="230"/>
      <c r="H141" s="230" t="s">
        <v>1035</v>
      </c>
      <c r="I141" s="230" t="s">
        <v>1014</v>
      </c>
      <c r="J141" s="230"/>
      <c r="K141" s="276"/>
    </row>
    <row r="142" spans="2:11" s="1" customFormat="1" ht="15" customHeight="1">
      <c r="B142" s="273"/>
      <c r="C142" s="230" t="s">
        <v>1036</v>
      </c>
      <c r="D142" s="230"/>
      <c r="E142" s="230"/>
      <c r="F142" s="251" t="s">
        <v>979</v>
      </c>
      <c r="G142" s="230"/>
      <c r="H142" s="230" t="s">
        <v>1037</v>
      </c>
      <c r="I142" s="230" t="s">
        <v>1014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1038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973</v>
      </c>
      <c r="D148" s="243"/>
      <c r="E148" s="243"/>
      <c r="F148" s="243" t="s">
        <v>974</v>
      </c>
      <c r="G148" s="244"/>
      <c r="H148" s="243" t="s">
        <v>53</v>
      </c>
      <c r="I148" s="243" t="s">
        <v>56</v>
      </c>
      <c r="J148" s="243" t="s">
        <v>975</v>
      </c>
      <c r="K148" s="242"/>
    </row>
    <row r="149" spans="2:11" s="1" customFormat="1" ht="17.25" customHeight="1">
      <c r="B149" s="241"/>
      <c r="C149" s="245" t="s">
        <v>976</v>
      </c>
      <c r="D149" s="245"/>
      <c r="E149" s="245"/>
      <c r="F149" s="246" t="s">
        <v>977</v>
      </c>
      <c r="G149" s="247"/>
      <c r="H149" s="245"/>
      <c r="I149" s="245"/>
      <c r="J149" s="245" t="s">
        <v>978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982</v>
      </c>
      <c r="D151" s="230"/>
      <c r="E151" s="230"/>
      <c r="F151" s="281" t="s">
        <v>979</v>
      </c>
      <c r="G151" s="230"/>
      <c r="H151" s="280" t="s">
        <v>1019</v>
      </c>
      <c r="I151" s="280" t="s">
        <v>981</v>
      </c>
      <c r="J151" s="280">
        <v>120</v>
      </c>
      <c r="K151" s="276"/>
    </row>
    <row r="152" spans="2:11" s="1" customFormat="1" ht="15" customHeight="1">
      <c r="B152" s="253"/>
      <c r="C152" s="280" t="s">
        <v>1028</v>
      </c>
      <c r="D152" s="230"/>
      <c r="E152" s="230"/>
      <c r="F152" s="281" t="s">
        <v>979</v>
      </c>
      <c r="G152" s="230"/>
      <c r="H152" s="280" t="s">
        <v>1039</v>
      </c>
      <c r="I152" s="280" t="s">
        <v>981</v>
      </c>
      <c r="J152" s="280" t="s">
        <v>1030</v>
      </c>
      <c r="K152" s="276"/>
    </row>
    <row r="153" spans="2:11" s="1" customFormat="1" ht="15" customHeight="1">
      <c r="B153" s="253"/>
      <c r="C153" s="280" t="s">
        <v>927</v>
      </c>
      <c r="D153" s="230"/>
      <c r="E153" s="230"/>
      <c r="F153" s="281" t="s">
        <v>979</v>
      </c>
      <c r="G153" s="230"/>
      <c r="H153" s="280" t="s">
        <v>1040</v>
      </c>
      <c r="I153" s="280" t="s">
        <v>981</v>
      </c>
      <c r="J153" s="280" t="s">
        <v>1030</v>
      </c>
      <c r="K153" s="276"/>
    </row>
    <row r="154" spans="2:11" s="1" customFormat="1" ht="15" customHeight="1">
      <c r="B154" s="253"/>
      <c r="C154" s="280" t="s">
        <v>984</v>
      </c>
      <c r="D154" s="230"/>
      <c r="E154" s="230"/>
      <c r="F154" s="281" t="s">
        <v>985</v>
      </c>
      <c r="G154" s="230"/>
      <c r="H154" s="280" t="s">
        <v>1019</v>
      </c>
      <c r="I154" s="280" t="s">
        <v>981</v>
      </c>
      <c r="J154" s="280">
        <v>50</v>
      </c>
      <c r="K154" s="276"/>
    </row>
    <row r="155" spans="2:11" s="1" customFormat="1" ht="15" customHeight="1">
      <c r="B155" s="253"/>
      <c r="C155" s="280" t="s">
        <v>987</v>
      </c>
      <c r="D155" s="230"/>
      <c r="E155" s="230"/>
      <c r="F155" s="281" t="s">
        <v>979</v>
      </c>
      <c r="G155" s="230"/>
      <c r="H155" s="280" t="s">
        <v>1019</v>
      </c>
      <c r="I155" s="280" t="s">
        <v>989</v>
      </c>
      <c r="J155" s="280"/>
      <c r="K155" s="276"/>
    </row>
    <row r="156" spans="2:11" s="1" customFormat="1" ht="15" customHeight="1">
      <c r="B156" s="253"/>
      <c r="C156" s="280" t="s">
        <v>998</v>
      </c>
      <c r="D156" s="230"/>
      <c r="E156" s="230"/>
      <c r="F156" s="281" t="s">
        <v>985</v>
      </c>
      <c r="G156" s="230"/>
      <c r="H156" s="280" t="s">
        <v>1019</v>
      </c>
      <c r="I156" s="280" t="s">
        <v>981</v>
      </c>
      <c r="J156" s="280">
        <v>50</v>
      </c>
      <c r="K156" s="276"/>
    </row>
    <row r="157" spans="2:11" s="1" customFormat="1" ht="15" customHeight="1">
      <c r="B157" s="253"/>
      <c r="C157" s="280" t="s">
        <v>1006</v>
      </c>
      <c r="D157" s="230"/>
      <c r="E157" s="230"/>
      <c r="F157" s="281" t="s">
        <v>985</v>
      </c>
      <c r="G157" s="230"/>
      <c r="H157" s="280" t="s">
        <v>1019</v>
      </c>
      <c r="I157" s="280" t="s">
        <v>981</v>
      </c>
      <c r="J157" s="280">
        <v>50</v>
      </c>
      <c r="K157" s="276"/>
    </row>
    <row r="158" spans="2:11" s="1" customFormat="1" ht="15" customHeight="1">
      <c r="B158" s="253"/>
      <c r="C158" s="280" t="s">
        <v>1004</v>
      </c>
      <c r="D158" s="230"/>
      <c r="E158" s="230"/>
      <c r="F158" s="281" t="s">
        <v>985</v>
      </c>
      <c r="G158" s="230"/>
      <c r="H158" s="280" t="s">
        <v>1019</v>
      </c>
      <c r="I158" s="280" t="s">
        <v>981</v>
      </c>
      <c r="J158" s="280">
        <v>50</v>
      </c>
      <c r="K158" s="276"/>
    </row>
    <row r="159" spans="2:11" s="1" customFormat="1" ht="15" customHeight="1">
      <c r="B159" s="253"/>
      <c r="C159" s="280" t="s">
        <v>90</v>
      </c>
      <c r="D159" s="230"/>
      <c r="E159" s="230"/>
      <c r="F159" s="281" t="s">
        <v>979</v>
      </c>
      <c r="G159" s="230"/>
      <c r="H159" s="280" t="s">
        <v>1041</v>
      </c>
      <c r="I159" s="280" t="s">
        <v>981</v>
      </c>
      <c r="J159" s="280" t="s">
        <v>1042</v>
      </c>
      <c r="K159" s="276"/>
    </row>
    <row r="160" spans="2:11" s="1" customFormat="1" ht="15" customHeight="1">
      <c r="B160" s="253"/>
      <c r="C160" s="280" t="s">
        <v>1043</v>
      </c>
      <c r="D160" s="230"/>
      <c r="E160" s="230"/>
      <c r="F160" s="281" t="s">
        <v>979</v>
      </c>
      <c r="G160" s="230"/>
      <c r="H160" s="280" t="s">
        <v>1044</v>
      </c>
      <c r="I160" s="280" t="s">
        <v>1014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1045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973</v>
      </c>
      <c r="D166" s="243"/>
      <c r="E166" s="243"/>
      <c r="F166" s="243" t="s">
        <v>974</v>
      </c>
      <c r="G166" s="285"/>
      <c r="H166" s="286" t="s">
        <v>53</v>
      </c>
      <c r="I166" s="286" t="s">
        <v>56</v>
      </c>
      <c r="J166" s="243" t="s">
        <v>975</v>
      </c>
      <c r="K166" s="223"/>
    </row>
    <row r="167" spans="2:11" s="1" customFormat="1" ht="17.25" customHeight="1">
      <c r="B167" s="224"/>
      <c r="C167" s="245" t="s">
        <v>976</v>
      </c>
      <c r="D167" s="245"/>
      <c r="E167" s="245"/>
      <c r="F167" s="246" t="s">
        <v>977</v>
      </c>
      <c r="G167" s="287"/>
      <c r="H167" s="288"/>
      <c r="I167" s="288"/>
      <c r="J167" s="245" t="s">
        <v>978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982</v>
      </c>
      <c r="D169" s="230"/>
      <c r="E169" s="230"/>
      <c r="F169" s="251" t="s">
        <v>979</v>
      </c>
      <c r="G169" s="230"/>
      <c r="H169" s="230" t="s">
        <v>1019</v>
      </c>
      <c r="I169" s="230" t="s">
        <v>981</v>
      </c>
      <c r="J169" s="230">
        <v>120</v>
      </c>
      <c r="K169" s="276"/>
    </row>
    <row r="170" spans="2:11" s="1" customFormat="1" ht="15" customHeight="1">
      <c r="B170" s="253"/>
      <c r="C170" s="230" t="s">
        <v>1028</v>
      </c>
      <c r="D170" s="230"/>
      <c r="E170" s="230"/>
      <c r="F170" s="251" t="s">
        <v>979</v>
      </c>
      <c r="G170" s="230"/>
      <c r="H170" s="230" t="s">
        <v>1029</v>
      </c>
      <c r="I170" s="230" t="s">
        <v>981</v>
      </c>
      <c r="J170" s="230" t="s">
        <v>1030</v>
      </c>
      <c r="K170" s="276"/>
    </row>
    <row r="171" spans="2:11" s="1" customFormat="1" ht="15" customHeight="1">
      <c r="B171" s="253"/>
      <c r="C171" s="230" t="s">
        <v>927</v>
      </c>
      <c r="D171" s="230"/>
      <c r="E171" s="230"/>
      <c r="F171" s="251" t="s">
        <v>979</v>
      </c>
      <c r="G171" s="230"/>
      <c r="H171" s="230" t="s">
        <v>1046</v>
      </c>
      <c r="I171" s="230" t="s">
        <v>981</v>
      </c>
      <c r="J171" s="230" t="s">
        <v>1030</v>
      </c>
      <c r="K171" s="276"/>
    </row>
    <row r="172" spans="2:11" s="1" customFormat="1" ht="15" customHeight="1">
      <c r="B172" s="253"/>
      <c r="C172" s="230" t="s">
        <v>984</v>
      </c>
      <c r="D172" s="230"/>
      <c r="E172" s="230"/>
      <c r="F172" s="251" t="s">
        <v>985</v>
      </c>
      <c r="G172" s="230"/>
      <c r="H172" s="230" t="s">
        <v>1046</v>
      </c>
      <c r="I172" s="230" t="s">
        <v>981</v>
      </c>
      <c r="J172" s="230">
        <v>50</v>
      </c>
      <c r="K172" s="276"/>
    </row>
    <row r="173" spans="2:11" s="1" customFormat="1" ht="15" customHeight="1">
      <c r="B173" s="253"/>
      <c r="C173" s="230" t="s">
        <v>987</v>
      </c>
      <c r="D173" s="230"/>
      <c r="E173" s="230"/>
      <c r="F173" s="251" t="s">
        <v>979</v>
      </c>
      <c r="G173" s="230"/>
      <c r="H173" s="230" t="s">
        <v>1046</v>
      </c>
      <c r="I173" s="230" t="s">
        <v>989</v>
      </c>
      <c r="J173" s="230"/>
      <c r="K173" s="276"/>
    </row>
    <row r="174" spans="2:11" s="1" customFormat="1" ht="15" customHeight="1">
      <c r="B174" s="253"/>
      <c r="C174" s="230" t="s">
        <v>998</v>
      </c>
      <c r="D174" s="230"/>
      <c r="E174" s="230"/>
      <c r="F174" s="251" t="s">
        <v>985</v>
      </c>
      <c r="G174" s="230"/>
      <c r="H174" s="230" t="s">
        <v>1046</v>
      </c>
      <c r="I174" s="230" t="s">
        <v>981</v>
      </c>
      <c r="J174" s="230">
        <v>50</v>
      </c>
      <c r="K174" s="276"/>
    </row>
    <row r="175" spans="2:11" s="1" customFormat="1" ht="15" customHeight="1">
      <c r="B175" s="253"/>
      <c r="C175" s="230" t="s">
        <v>1006</v>
      </c>
      <c r="D175" s="230"/>
      <c r="E175" s="230"/>
      <c r="F175" s="251" t="s">
        <v>985</v>
      </c>
      <c r="G175" s="230"/>
      <c r="H175" s="230" t="s">
        <v>1046</v>
      </c>
      <c r="I175" s="230" t="s">
        <v>981</v>
      </c>
      <c r="J175" s="230">
        <v>50</v>
      </c>
      <c r="K175" s="276"/>
    </row>
    <row r="176" spans="2:11" s="1" customFormat="1" ht="15" customHeight="1">
      <c r="B176" s="253"/>
      <c r="C176" s="230" t="s">
        <v>1004</v>
      </c>
      <c r="D176" s="230"/>
      <c r="E176" s="230"/>
      <c r="F176" s="251" t="s">
        <v>985</v>
      </c>
      <c r="G176" s="230"/>
      <c r="H176" s="230" t="s">
        <v>1046</v>
      </c>
      <c r="I176" s="230" t="s">
        <v>981</v>
      </c>
      <c r="J176" s="230">
        <v>50</v>
      </c>
      <c r="K176" s="276"/>
    </row>
    <row r="177" spans="2:11" s="1" customFormat="1" ht="15" customHeight="1">
      <c r="B177" s="253"/>
      <c r="C177" s="230" t="s">
        <v>107</v>
      </c>
      <c r="D177" s="230"/>
      <c r="E177" s="230"/>
      <c r="F177" s="251" t="s">
        <v>979</v>
      </c>
      <c r="G177" s="230"/>
      <c r="H177" s="230" t="s">
        <v>1047</v>
      </c>
      <c r="I177" s="230" t="s">
        <v>1048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979</v>
      </c>
      <c r="G178" s="230"/>
      <c r="H178" s="230" t="s">
        <v>1049</v>
      </c>
      <c r="I178" s="230" t="s">
        <v>1050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979</v>
      </c>
      <c r="G179" s="230"/>
      <c r="H179" s="230" t="s">
        <v>1051</v>
      </c>
      <c r="I179" s="230" t="s">
        <v>981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979</v>
      </c>
      <c r="G180" s="230"/>
      <c r="H180" s="230" t="s">
        <v>1052</v>
      </c>
      <c r="I180" s="230" t="s">
        <v>981</v>
      </c>
      <c r="J180" s="230">
        <v>255</v>
      </c>
      <c r="K180" s="276"/>
    </row>
    <row r="181" spans="2:11" s="1" customFormat="1" ht="15" customHeight="1">
      <c r="B181" s="253"/>
      <c r="C181" s="230" t="s">
        <v>108</v>
      </c>
      <c r="D181" s="230"/>
      <c r="E181" s="230"/>
      <c r="F181" s="251" t="s">
        <v>979</v>
      </c>
      <c r="G181" s="230"/>
      <c r="H181" s="230" t="s">
        <v>943</v>
      </c>
      <c r="I181" s="230" t="s">
        <v>981</v>
      </c>
      <c r="J181" s="230">
        <v>10</v>
      </c>
      <c r="K181" s="276"/>
    </row>
    <row r="182" spans="2:11" s="1" customFormat="1" ht="15" customHeight="1">
      <c r="B182" s="253"/>
      <c r="C182" s="230" t="s">
        <v>109</v>
      </c>
      <c r="D182" s="230"/>
      <c r="E182" s="230"/>
      <c r="F182" s="251" t="s">
        <v>979</v>
      </c>
      <c r="G182" s="230"/>
      <c r="H182" s="230" t="s">
        <v>1053</v>
      </c>
      <c r="I182" s="230" t="s">
        <v>1014</v>
      </c>
      <c r="J182" s="230"/>
      <c r="K182" s="276"/>
    </row>
    <row r="183" spans="2:11" s="1" customFormat="1" ht="15" customHeight="1">
      <c r="B183" s="253"/>
      <c r="C183" s="230" t="s">
        <v>1054</v>
      </c>
      <c r="D183" s="230"/>
      <c r="E183" s="230"/>
      <c r="F183" s="251" t="s">
        <v>979</v>
      </c>
      <c r="G183" s="230"/>
      <c r="H183" s="230" t="s">
        <v>1055</v>
      </c>
      <c r="I183" s="230" t="s">
        <v>1014</v>
      </c>
      <c r="J183" s="230"/>
      <c r="K183" s="276"/>
    </row>
    <row r="184" spans="2:11" s="1" customFormat="1" ht="15" customHeight="1">
      <c r="B184" s="253"/>
      <c r="C184" s="230" t="s">
        <v>1043</v>
      </c>
      <c r="D184" s="230"/>
      <c r="E184" s="230"/>
      <c r="F184" s="251" t="s">
        <v>979</v>
      </c>
      <c r="G184" s="230"/>
      <c r="H184" s="230" t="s">
        <v>1056</v>
      </c>
      <c r="I184" s="230" t="s">
        <v>1014</v>
      </c>
      <c r="J184" s="230"/>
      <c r="K184" s="276"/>
    </row>
    <row r="185" spans="2:11" s="1" customFormat="1" ht="15" customHeight="1">
      <c r="B185" s="253"/>
      <c r="C185" s="230" t="s">
        <v>111</v>
      </c>
      <c r="D185" s="230"/>
      <c r="E185" s="230"/>
      <c r="F185" s="251" t="s">
        <v>985</v>
      </c>
      <c r="G185" s="230"/>
      <c r="H185" s="230" t="s">
        <v>1057</v>
      </c>
      <c r="I185" s="230" t="s">
        <v>981</v>
      </c>
      <c r="J185" s="230">
        <v>50</v>
      </c>
      <c r="K185" s="276"/>
    </row>
    <row r="186" spans="2:11" s="1" customFormat="1" ht="15" customHeight="1">
      <c r="B186" s="253"/>
      <c r="C186" s="230" t="s">
        <v>1058</v>
      </c>
      <c r="D186" s="230"/>
      <c r="E186" s="230"/>
      <c r="F186" s="251" t="s">
        <v>985</v>
      </c>
      <c r="G186" s="230"/>
      <c r="H186" s="230" t="s">
        <v>1059</v>
      </c>
      <c r="I186" s="230" t="s">
        <v>1060</v>
      </c>
      <c r="J186" s="230"/>
      <c r="K186" s="276"/>
    </row>
    <row r="187" spans="2:11" s="1" customFormat="1" ht="15" customHeight="1">
      <c r="B187" s="253"/>
      <c r="C187" s="230" t="s">
        <v>1061</v>
      </c>
      <c r="D187" s="230"/>
      <c r="E187" s="230"/>
      <c r="F187" s="251" t="s">
        <v>985</v>
      </c>
      <c r="G187" s="230"/>
      <c r="H187" s="230" t="s">
        <v>1062</v>
      </c>
      <c r="I187" s="230" t="s">
        <v>1060</v>
      </c>
      <c r="J187" s="230"/>
      <c r="K187" s="276"/>
    </row>
    <row r="188" spans="2:11" s="1" customFormat="1" ht="15" customHeight="1">
      <c r="B188" s="253"/>
      <c r="C188" s="230" t="s">
        <v>1063</v>
      </c>
      <c r="D188" s="230"/>
      <c r="E188" s="230"/>
      <c r="F188" s="251" t="s">
        <v>985</v>
      </c>
      <c r="G188" s="230"/>
      <c r="H188" s="230" t="s">
        <v>1064</v>
      </c>
      <c r="I188" s="230" t="s">
        <v>1060</v>
      </c>
      <c r="J188" s="230"/>
      <c r="K188" s="276"/>
    </row>
    <row r="189" spans="2:11" s="1" customFormat="1" ht="15" customHeight="1">
      <c r="B189" s="253"/>
      <c r="C189" s="289" t="s">
        <v>1065</v>
      </c>
      <c r="D189" s="230"/>
      <c r="E189" s="230"/>
      <c r="F189" s="251" t="s">
        <v>985</v>
      </c>
      <c r="G189" s="230"/>
      <c r="H189" s="230" t="s">
        <v>1066</v>
      </c>
      <c r="I189" s="230" t="s">
        <v>1067</v>
      </c>
      <c r="J189" s="290" t="s">
        <v>1068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979</v>
      </c>
      <c r="G190" s="230"/>
      <c r="H190" s="227" t="s">
        <v>1069</v>
      </c>
      <c r="I190" s="230" t="s">
        <v>1070</v>
      </c>
      <c r="J190" s="230"/>
      <c r="K190" s="276"/>
    </row>
    <row r="191" spans="2:11" s="1" customFormat="1" ht="15" customHeight="1">
      <c r="B191" s="253"/>
      <c r="C191" s="289" t="s">
        <v>1071</v>
      </c>
      <c r="D191" s="230"/>
      <c r="E191" s="230"/>
      <c r="F191" s="251" t="s">
        <v>979</v>
      </c>
      <c r="G191" s="230"/>
      <c r="H191" s="230" t="s">
        <v>1072</v>
      </c>
      <c r="I191" s="230" t="s">
        <v>1014</v>
      </c>
      <c r="J191" s="230"/>
      <c r="K191" s="276"/>
    </row>
    <row r="192" spans="2:11" s="1" customFormat="1" ht="15" customHeight="1">
      <c r="B192" s="253"/>
      <c r="C192" s="289" t="s">
        <v>1073</v>
      </c>
      <c r="D192" s="230"/>
      <c r="E192" s="230"/>
      <c r="F192" s="251" t="s">
        <v>979</v>
      </c>
      <c r="G192" s="230"/>
      <c r="H192" s="230" t="s">
        <v>1074</v>
      </c>
      <c r="I192" s="230" t="s">
        <v>1014</v>
      </c>
      <c r="J192" s="230"/>
      <c r="K192" s="276"/>
    </row>
    <row r="193" spans="2:11" s="1" customFormat="1" ht="15" customHeight="1">
      <c r="B193" s="253"/>
      <c r="C193" s="289" t="s">
        <v>1075</v>
      </c>
      <c r="D193" s="230"/>
      <c r="E193" s="230"/>
      <c r="F193" s="251" t="s">
        <v>985</v>
      </c>
      <c r="G193" s="230"/>
      <c r="H193" s="230" t="s">
        <v>1076</v>
      </c>
      <c r="I193" s="230" t="s">
        <v>1014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1077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1078</v>
      </c>
      <c r="D200" s="292"/>
      <c r="E200" s="292"/>
      <c r="F200" s="292" t="s">
        <v>1079</v>
      </c>
      <c r="G200" s="293"/>
      <c r="H200" s="351" t="s">
        <v>1080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1070</v>
      </c>
      <c r="D202" s="230"/>
      <c r="E202" s="230"/>
      <c r="F202" s="251" t="s">
        <v>42</v>
      </c>
      <c r="G202" s="230"/>
      <c r="H202" s="352" t="s">
        <v>1081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1082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1083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1084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1085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1026</v>
      </c>
      <c r="D208" s="230"/>
      <c r="E208" s="230"/>
      <c r="F208" s="251" t="s">
        <v>78</v>
      </c>
      <c r="G208" s="230"/>
      <c r="H208" s="352" t="s">
        <v>1086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923</v>
      </c>
      <c r="G209" s="230"/>
      <c r="H209" s="352" t="s">
        <v>924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921</v>
      </c>
      <c r="G210" s="230"/>
      <c r="H210" s="352" t="s">
        <v>1087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83</v>
      </c>
      <c r="G211" s="289"/>
      <c r="H211" s="353" t="s">
        <v>84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925</v>
      </c>
      <c r="G212" s="289"/>
      <c r="H212" s="353" t="s">
        <v>875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1050</v>
      </c>
      <c r="D214" s="230"/>
      <c r="E214" s="230"/>
      <c r="F214" s="251">
        <v>1</v>
      </c>
      <c r="G214" s="289"/>
      <c r="H214" s="353" t="s">
        <v>1088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1089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1090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1091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557ad2b77acf0ec8cfa59355ea9db54f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75cb6a0d6f973e12d6e96e33c3bd3911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A67439-9C72-421D-BA6D-DAE88EC2F642}"/>
</file>

<file path=customXml/itemProps2.xml><?xml version="1.0" encoding="utf-8"?>
<ds:datastoreItem xmlns:ds="http://schemas.openxmlformats.org/officeDocument/2006/customXml" ds:itemID="{1BF918EE-BF94-4F45-8EF6-03B4CDC5387C}"/>
</file>

<file path=customXml/itemProps3.xml><?xml version="1.0" encoding="utf-8"?>
<ds:datastoreItem xmlns:ds="http://schemas.openxmlformats.org/officeDocument/2006/customXml" ds:itemID="{3DAEC3B5-B9FC-417A-A134-9A07911AF5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Polní cesta C6 k...</vt:lpstr>
      <vt:lpstr>VON - Vedlejší a ostatní ...</vt:lpstr>
      <vt:lpstr>Pokyny pro vyplnění</vt:lpstr>
      <vt:lpstr>'Rekapitulace stavby'!Názvy_tisku</vt:lpstr>
      <vt:lpstr>'SO-101 - Polní cesta C6 k...'!Názvy_tisku</vt:lpstr>
      <vt:lpstr>'VON - Vedlejší a ostatní ...'!Názvy_tisku</vt:lpstr>
      <vt:lpstr>'Pokyny pro vyplnění'!Oblast_tisku</vt:lpstr>
      <vt:lpstr>'Rekapitulace stavby'!Oblast_tisku</vt:lpstr>
      <vt:lpstr>'SO-101 - Polní cesta C6 k...'!Oblast_tisku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2023-05-19T05:42:43Z</dcterms:created>
  <dcterms:modified xsi:type="dcterms:W3CDTF">2023-05-19T05:44:27Z</dcterms:modified>
</cp:coreProperties>
</file>